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ublic_html\wildpop\labdata\"/>
    </mc:Choice>
  </mc:AlternateContent>
  <bookViews>
    <workbookView xWindow="0" yWindow="0" windowWidth="23955" windowHeight="8055"/>
  </bookViews>
  <sheets>
    <sheet name="Known Fate S(.)" sheetId="7" r:id="rId1"/>
    <sheet name="Known Fate S(g2)" sheetId="6" r:id="rId2"/>
    <sheet name="Known Fate S(t)" sheetId="5" r:id="rId3"/>
    <sheet name="Known Fate S(g2+t)" sheetId="8" r:id="rId4"/>
    <sheet name="Known Fate S(g2xt)" sheetId="1" r:id="rId5"/>
    <sheet name="Known Fate S(g3xt)" sheetId="3" r:id="rId6"/>
    <sheet name="KnownFate S(T)" sheetId="10" r:id="rId7"/>
    <sheet name="KnownFate S(g2+T)" sheetId="12" r:id="rId8"/>
    <sheet name="Known Fate S(g2xT) (2)" sheetId="13" r:id="rId9"/>
    <sheet name="KnownFate S(T^2)" sheetId="15" r:id="rId10"/>
    <sheet name="Known Fate S(g2xT) (3)" sheetId="17" r:id="rId11"/>
    <sheet name="Named Covariable" sheetId="21" r:id="rId12"/>
    <sheet name="Time variable" sheetId="22" r:id="rId13"/>
    <sheet name="S(.)p(.)" sheetId="19" r:id="rId14"/>
    <sheet name="S(g)p(g)" sheetId="18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2" l="1"/>
  <c r="K10" i="22" s="1"/>
  <c r="L10" i="22" s="1"/>
  <c r="J9" i="22"/>
  <c r="K9" i="22" s="1"/>
  <c r="L9" i="22" s="1"/>
  <c r="J8" i="22"/>
  <c r="K8" i="22" s="1"/>
  <c r="L8" i="22" s="1"/>
  <c r="J7" i="22"/>
  <c r="K7" i="22" s="1"/>
  <c r="L7" i="22" s="1"/>
  <c r="J6" i="22"/>
  <c r="K6" i="22" s="1"/>
  <c r="L6" i="22" s="1"/>
  <c r="J5" i="22"/>
  <c r="K5" i="22" s="1"/>
  <c r="L5" i="22" s="1"/>
  <c r="J4" i="22"/>
  <c r="K4" i="22" s="1"/>
  <c r="L4" i="22" s="1"/>
  <c r="J3" i="22"/>
  <c r="K3" i="22" s="1"/>
  <c r="L3" i="22" s="1"/>
  <c r="G21" i="22"/>
  <c r="F21" i="22"/>
  <c r="J4" i="21"/>
  <c r="J5" i="21"/>
  <c r="J6" i="21"/>
  <c r="K6" i="21" s="1"/>
  <c r="L6" i="21" s="1"/>
  <c r="J7" i="21"/>
  <c r="K7" i="21" s="1"/>
  <c r="L7" i="21" s="1"/>
  <c r="J8" i="21"/>
  <c r="K8" i="21" s="1"/>
  <c r="L8" i="21" s="1"/>
  <c r="J9" i="21"/>
  <c r="K9" i="21" s="1"/>
  <c r="L9" i="21" s="1"/>
  <c r="J10" i="21"/>
  <c r="K10" i="21" s="1"/>
  <c r="L10" i="21" s="1"/>
  <c r="J3" i="21"/>
  <c r="K3" i="21" s="1"/>
  <c r="L3" i="21" s="1"/>
  <c r="K4" i="21"/>
  <c r="L4" i="21" s="1"/>
  <c r="K5" i="21"/>
  <c r="L5" i="21" s="1"/>
  <c r="G21" i="21"/>
  <c r="F21" i="21"/>
  <c r="O3" i="1" l="1"/>
  <c r="I3" i="6"/>
  <c r="I22" i="17" l="1"/>
  <c r="J22" i="17"/>
  <c r="K22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M10" i="17" s="1"/>
  <c r="N10" i="17" s="1"/>
  <c r="O10" i="17" s="1"/>
  <c r="K9" i="17"/>
  <c r="J9" i="17"/>
  <c r="M9" i="17" s="1"/>
  <c r="N9" i="17" s="1"/>
  <c r="O9" i="17" s="1"/>
  <c r="K8" i="17"/>
  <c r="J8" i="17"/>
  <c r="K7" i="17"/>
  <c r="J7" i="17"/>
  <c r="K6" i="17"/>
  <c r="J6" i="17"/>
  <c r="K5" i="17"/>
  <c r="J5" i="17"/>
  <c r="K4" i="17"/>
  <c r="J4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H22" i="17"/>
  <c r="G22" i="17"/>
  <c r="F22" i="17"/>
  <c r="M19" i="17"/>
  <c r="N19" i="17" s="1"/>
  <c r="O19" i="17" s="1"/>
  <c r="M18" i="17"/>
  <c r="N18" i="17" s="1"/>
  <c r="O18" i="17" s="1"/>
  <c r="M17" i="17"/>
  <c r="N17" i="17" s="1"/>
  <c r="O17" i="17" s="1"/>
  <c r="M16" i="17"/>
  <c r="N16" i="17" s="1"/>
  <c r="O16" i="17" s="1"/>
  <c r="M11" i="17"/>
  <c r="N11" i="17" s="1"/>
  <c r="O11" i="17" s="1"/>
  <c r="M4" i="17"/>
  <c r="N4" i="17" s="1"/>
  <c r="O4" i="17" s="1"/>
  <c r="J5" i="15"/>
  <c r="K5" i="15" s="1"/>
  <c r="L5" i="15" s="1"/>
  <c r="J7" i="15"/>
  <c r="K7" i="15" s="1"/>
  <c r="H13" i="15"/>
  <c r="H4" i="15"/>
  <c r="J4" i="15" s="1"/>
  <c r="K4" i="15" s="1"/>
  <c r="L4" i="15" s="1"/>
  <c r="H5" i="15"/>
  <c r="H6" i="15"/>
  <c r="J6" i="15" s="1"/>
  <c r="K6" i="15" s="1"/>
  <c r="L6" i="15" s="1"/>
  <c r="H7" i="15"/>
  <c r="H8" i="15"/>
  <c r="J8" i="15" s="1"/>
  <c r="K8" i="15" s="1"/>
  <c r="L8" i="15" s="1"/>
  <c r="H9" i="15"/>
  <c r="J9" i="15" s="1"/>
  <c r="K9" i="15" s="1"/>
  <c r="L9" i="15" s="1"/>
  <c r="H10" i="15"/>
  <c r="J10" i="15" s="1"/>
  <c r="K10" i="15" s="1"/>
  <c r="H3" i="15"/>
  <c r="J3" i="15" s="1"/>
  <c r="K3" i="15" s="1"/>
  <c r="G13" i="15"/>
  <c r="F13" i="15"/>
  <c r="I18" i="13"/>
  <c r="K18" i="13" s="1"/>
  <c r="L18" i="13" s="1"/>
  <c r="M18" i="13" s="1"/>
  <c r="I17" i="13"/>
  <c r="K17" i="13" s="1"/>
  <c r="L17" i="13" s="1"/>
  <c r="M17" i="13" s="1"/>
  <c r="I16" i="13"/>
  <c r="I15" i="13"/>
  <c r="I14" i="13"/>
  <c r="I13" i="13"/>
  <c r="I12" i="13"/>
  <c r="K12" i="13" s="1"/>
  <c r="L12" i="13" s="1"/>
  <c r="M12" i="13" s="1"/>
  <c r="I11" i="13"/>
  <c r="K11" i="13" s="1"/>
  <c r="L11" i="13" s="1"/>
  <c r="M11" i="13" s="1"/>
  <c r="I10" i="13"/>
  <c r="I9" i="13"/>
  <c r="I8" i="13"/>
  <c r="I7" i="13"/>
  <c r="I6" i="13"/>
  <c r="I5" i="13"/>
  <c r="I4" i="13"/>
  <c r="I3" i="13"/>
  <c r="K14" i="13"/>
  <c r="L14" i="13" s="1"/>
  <c r="M14" i="13" s="1"/>
  <c r="K13" i="13"/>
  <c r="L13" i="13" s="1"/>
  <c r="M13" i="13" s="1"/>
  <c r="K6" i="13"/>
  <c r="L6" i="13" s="1"/>
  <c r="M6" i="13" s="1"/>
  <c r="K5" i="13"/>
  <c r="L5" i="13" s="1"/>
  <c r="M5" i="13" s="1"/>
  <c r="K4" i="13"/>
  <c r="L4" i="13" s="1"/>
  <c r="M4" i="13" s="1"/>
  <c r="K3" i="13"/>
  <c r="L3" i="13" s="1"/>
  <c r="M3" i="13" s="1"/>
  <c r="I21" i="13"/>
  <c r="H21" i="13"/>
  <c r="G21" i="13"/>
  <c r="F21" i="13"/>
  <c r="K16" i="13"/>
  <c r="L16" i="13" s="1"/>
  <c r="M16" i="13" s="1"/>
  <c r="K15" i="13"/>
  <c r="L15" i="13" s="1"/>
  <c r="M15" i="13" s="1"/>
  <c r="K10" i="13"/>
  <c r="L10" i="13" s="1"/>
  <c r="M10" i="13" s="1"/>
  <c r="K9" i="13"/>
  <c r="L9" i="13" s="1"/>
  <c r="M9" i="13" s="1"/>
  <c r="K8" i="13"/>
  <c r="L8" i="13" s="1"/>
  <c r="M8" i="13" s="1"/>
  <c r="K7" i="13"/>
  <c r="L7" i="13" s="1"/>
  <c r="M7" i="13" s="1"/>
  <c r="H21" i="12"/>
  <c r="G21" i="12"/>
  <c r="F21" i="12"/>
  <c r="J18" i="12"/>
  <c r="K18" i="12" s="1"/>
  <c r="L18" i="12" s="1"/>
  <c r="J17" i="12"/>
  <c r="K17" i="12" s="1"/>
  <c r="L17" i="12" s="1"/>
  <c r="J16" i="12"/>
  <c r="K16" i="12" s="1"/>
  <c r="L16" i="12" s="1"/>
  <c r="J15" i="12"/>
  <c r="K15" i="12" s="1"/>
  <c r="L15" i="12" s="1"/>
  <c r="J14" i="12"/>
  <c r="K14" i="12" s="1"/>
  <c r="L14" i="12" s="1"/>
  <c r="J13" i="12"/>
  <c r="K13" i="12" s="1"/>
  <c r="L13" i="12" s="1"/>
  <c r="J12" i="12"/>
  <c r="K12" i="12" s="1"/>
  <c r="L12" i="12" s="1"/>
  <c r="J11" i="12"/>
  <c r="K11" i="12" s="1"/>
  <c r="L11" i="12" s="1"/>
  <c r="J10" i="12"/>
  <c r="K10" i="12" s="1"/>
  <c r="L10" i="12" s="1"/>
  <c r="M10" i="12" s="1"/>
  <c r="J9" i="12"/>
  <c r="K9" i="12" s="1"/>
  <c r="L9" i="12" s="1"/>
  <c r="M9" i="12" s="1"/>
  <c r="J8" i="12"/>
  <c r="K8" i="12" s="1"/>
  <c r="L8" i="12" s="1"/>
  <c r="J7" i="12"/>
  <c r="K7" i="12" s="1"/>
  <c r="L7" i="12" s="1"/>
  <c r="M7" i="12" s="1"/>
  <c r="J6" i="12"/>
  <c r="K6" i="12" s="1"/>
  <c r="L6" i="12" s="1"/>
  <c r="J5" i="12"/>
  <c r="K5" i="12" s="1"/>
  <c r="L5" i="12" s="1"/>
  <c r="J4" i="12"/>
  <c r="K4" i="12" s="1"/>
  <c r="L4" i="12" s="1"/>
  <c r="J3" i="12"/>
  <c r="K3" i="12" s="1"/>
  <c r="L3" i="12" s="1"/>
  <c r="G13" i="10"/>
  <c r="F13" i="10"/>
  <c r="J10" i="10"/>
  <c r="I10" i="10"/>
  <c r="J9" i="10"/>
  <c r="I9" i="10"/>
  <c r="J8" i="10"/>
  <c r="I8" i="10"/>
  <c r="J7" i="10"/>
  <c r="I7" i="10"/>
  <c r="J6" i="10"/>
  <c r="I6" i="10"/>
  <c r="J5" i="10"/>
  <c r="I5" i="10"/>
  <c r="K5" i="10" s="1"/>
  <c r="L5" i="10" s="1"/>
  <c r="M5" i="10" s="1"/>
  <c r="J4" i="10"/>
  <c r="I4" i="10"/>
  <c r="J3" i="10"/>
  <c r="I3" i="10"/>
  <c r="N21" i="8"/>
  <c r="M21" i="8"/>
  <c r="L21" i="8"/>
  <c r="K21" i="8"/>
  <c r="J21" i="8"/>
  <c r="I21" i="8"/>
  <c r="H21" i="8"/>
  <c r="G21" i="8"/>
  <c r="F21" i="8"/>
  <c r="P18" i="8"/>
  <c r="Q18" i="8" s="1"/>
  <c r="R18" i="8" s="1"/>
  <c r="P17" i="8"/>
  <c r="Q17" i="8" s="1"/>
  <c r="R17" i="8" s="1"/>
  <c r="P16" i="8"/>
  <c r="Q16" i="8" s="1"/>
  <c r="R16" i="8" s="1"/>
  <c r="P15" i="8"/>
  <c r="Q15" i="8" s="1"/>
  <c r="R15" i="8" s="1"/>
  <c r="P14" i="8"/>
  <c r="Q14" i="8" s="1"/>
  <c r="R14" i="8" s="1"/>
  <c r="P13" i="8"/>
  <c r="Q13" i="8" s="1"/>
  <c r="R13" i="8" s="1"/>
  <c r="P12" i="8"/>
  <c r="Q12" i="8" s="1"/>
  <c r="R12" i="8" s="1"/>
  <c r="P11" i="8"/>
  <c r="Q11" i="8" s="1"/>
  <c r="R11" i="8" s="1"/>
  <c r="P10" i="8"/>
  <c r="Q10" i="8" s="1"/>
  <c r="R10" i="8" s="1"/>
  <c r="P9" i="8"/>
  <c r="Q9" i="8" s="1"/>
  <c r="R9" i="8" s="1"/>
  <c r="P8" i="8"/>
  <c r="Q8" i="8" s="1"/>
  <c r="R8" i="8" s="1"/>
  <c r="S8" i="8" s="1"/>
  <c r="P7" i="8"/>
  <c r="Q7" i="8" s="1"/>
  <c r="R7" i="8" s="1"/>
  <c r="P6" i="8"/>
  <c r="Q6" i="8" s="1"/>
  <c r="R6" i="8" s="1"/>
  <c r="P5" i="8"/>
  <c r="Q5" i="8" s="1"/>
  <c r="R5" i="8" s="1"/>
  <c r="P4" i="8"/>
  <c r="Q4" i="8" s="1"/>
  <c r="R4" i="8" s="1"/>
  <c r="P3" i="8"/>
  <c r="Q3" i="8" s="1"/>
  <c r="R3" i="8" s="1"/>
  <c r="S3" i="8" s="1"/>
  <c r="G21" i="1"/>
  <c r="O21" i="1"/>
  <c r="P21" i="1"/>
  <c r="Q21" i="1"/>
  <c r="R21" i="1"/>
  <c r="S21" i="1"/>
  <c r="T21" i="1"/>
  <c r="U21" i="1"/>
  <c r="N21" i="1"/>
  <c r="M21" i="1"/>
  <c r="L21" i="1"/>
  <c r="K21" i="1"/>
  <c r="J21" i="1"/>
  <c r="I21" i="1"/>
  <c r="H21" i="1"/>
  <c r="F21" i="1"/>
  <c r="G21" i="6"/>
  <c r="F21" i="6"/>
  <c r="I4" i="6"/>
  <c r="J4" i="6"/>
  <c r="I5" i="6"/>
  <c r="J5" i="6"/>
  <c r="I6" i="6"/>
  <c r="K6" i="6" s="1"/>
  <c r="L6" i="6" s="1"/>
  <c r="J6" i="6"/>
  <c r="I7" i="6"/>
  <c r="K7" i="6" s="1"/>
  <c r="L7" i="6" s="1"/>
  <c r="M7" i="6" s="1"/>
  <c r="J7" i="6"/>
  <c r="I8" i="6"/>
  <c r="J8" i="6"/>
  <c r="I9" i="6"/>
  <c r="J9" i="6"/>
  <c r="I10" i="6"/>
  <c r="J10" i="6"/>
  <c r="K10" i="6" s="1"/>
  <c r="L10" i="6" s="1"/>
  <c r="M10" i="6" s="1"/>
  <c r="I11" i="6"/>
  <c r="K11" i="6" s="1"/>
  <c r="L11" i="6" s="1"/>
  <c r="M11" i="6" s="1"/>
  <c r="J11" i="6"/>
  <c r="I12" i="6"/>
  <c r="J12" i="6"/>
  <c r="I13" i="6"/>
  <c r="J13" i="6"/>
  <c r="I14" i="6"/>
  <c r="K14" i="6" s="1"/>
  <c r="L14" i="6" s="1"/>
  <c r="M14" i="6" s="1"/>
  <c r="J14" i="6"/>
  <c r="I15" i="6"/>
  <c r="K15" i="6" s="1"/>
  <c r="L15" i="6" s="1"/>
  <c r="M15" i="6" s="1"/>
  <c r="J15" i="6"/>
  <c r="I16" i="6"/>
  <c r="J16" i="6"/>
  <c r="I17" i="6"/>
  <c r="J17" i="6"/>
  <c r="I18" i="6"/>
  <c r="J18" i="6"/>
  <c r="K18" i="6" s="1"/>
  <c r="L18" i="6" s="1"/>
  <c r="M18" i="6" s="1"/>
  <c r="J3" i="6"/>
  <c r="L8" i="6"/>
  <c r="M8" i="6" s="1"/>
  <c r="L9" i="6"/>
  <c r="L16" i="6"/>
  <c r="M16" i="6" s="1"/>
  <c r="L17" i="6"/>
  <c r="M17" i="6" s="1"/>
  <c r="K4" i="6"/>
  <c r="L4" i="6" s="1"/>
  <c r="M4" i="6" s="1"/>
  <c r="K5" i="6"/>
  <c r="L5" i="6" s="1"/>
  <c r="M5" i="6" s="1"/>
  <c r="K8" i="6"/>
  <c r="K9" i="6"/>
  <c r="K12" i="6"/>
  <c r="L12" i="6" s="1"/>
  <c r="M12" i="6" s="1"/>
  <c r="K13" i="6"/>
  <c r="L13" i="6" s="1"/>
  <c r="M13" i="6" s="1"/>
  <c r="K16" i="6"/>
  <c r="K17" i="6"/>
  <c r="K3" i="6"/>
  <c r="L3" i="6" s="1"/>
  <c r="M3" i="6" s="1"/>
  <c r="G4" i="7"/>
  <c r="H4" i="7" s="1"/>
  <c r="I4" i="7" s="1"/>
  <c r="G5" i="7"/>
  <c r="H5" i="7" s="1"/>
  <c r="I5" i="7" s="1"/>
  <c r="G6" i="7"/>
  <c r="H6" i="7" s="1"/>
  <c r="I6" i="7" s="1"/>
  <c r="G7" i="7"/>
  <c r="H7" i="7" s="1"/>
  <c r="I7" i="7" s="1"/>
  <c r="G8" i="7"/>
  <c r="H8" i="7" s="1"/>
  <c r="I8" i="7" s="1"/>
  <c r="G9" i="7"/>
  <c r="H9" i="7" s="1"/>
  <c r="I9" i="7" s="1"/>
  <c r="G10" i="7"/>
  <c r="H10" i="7" s="1"/>
  <c r="I10" i="7" s="1"/>
  <c r="G3" i="7"/>
  <c r="H3" i="7" s="1"/>
  <c r="I3" i="7" s="1"/>
  <c r="AA4" i="5"/>
  <c r="AA5" i="5"/>
  <c r="AA6" i="5"/>
  <c r="AA7" i="5"/>
  <c r="AA8" i="5"/>
  <c r="AA9" i="5"/>
  <c r="AA10" i="5"/>
  <c r="AA3" i="5"/>
  <c r="Z28" i="3"/>
  <c r="Y28" i="3"/>
  <c r="X28" i="3"/>
  <c r="W28" i="3"/>
  <c r="AC27" i="3"/>
  <c r="Y27" i="3"/>
  <c r="X27" i="3"/>
  <c r="W27" i="3"/>
  <c r="AC26" i="3"/>
  <c r="AB26" i="3"/>
  <c r="X26" i="3"/>
  <c r="W26" i="3"/>
  <c r="AC25" i="3"/>
  <c r="AB25" i="3"/>
  <c r="AA25" i="3"/>
  <c r="W25" i="3"/>
  <c r="AC24" i="3"/>
  <c r="AB24" i="3"/>
  <c r="AA24" i="3"/>
  <c r="Z24" i="3"/>
  <c r="AC23" i="3"/>
  <c r="AB23" i="3"/>
  <c r="AA23" i="3"/>
  <c r="Z23" i="3"/>
  <c r="Y23" i="3"/>
  <c r="AB22" i="3"/>
  <c r="AA22" i="3"/>
  <c r="Z22" i="3"/>
  <c r="Y22" i="3"/>
  <c r="X22" i="3"/>
  <c r="AA21" i="3"/>
  <c r="Z21" i="3"/>
  <c r="Y21" i="3"/>
  <c r="X21" i="3"/>
  <c r="W21" i="3"/>
  <c r="Z12" i="3"/>
  <c r="Y12" i="3"/>
  <c r="X12" i="3"/>
  <c r="W12" i="3"/>
  <c r="V28" i="3"/>
  <c r="AC28" i="3" s="1"/>
  <c r="U28" i="3"/>
  <c r="AB28" i="3" s="1"/>
  <c r="T28" i="3"/>
  <c r="AA28" i="3" s="1"/>
  <c r="S28" i="3"/>
  <c r="R28" i="3"/>
  <c r="Q28" i="3"/>
  <c r="P28" i="3"/>
  <c r="V27" i="3"/>
  <c r="U27" i="3"/>
  <c r="AB27" i="3" s="1"/>
  <c r="T27" i="3"/>
  <c r="AA27" i="3" s="1"/>
  <c r="S27" i="3"/>
  <c r="Z27" i="3" s="1"/>
  <c r="R27" i="3"/>
  <c r="Q27" i="3"/>
  <c r="P27" i="3"/>
  <c r="V26" i="3"/>
  <c r="U26" i="3"/>
  <c r="T26" i="3"/>
  <c r="AA26" i="3" s="1"/>
  <c r="S26" i="3"/>
  <c r="Z26" i="3" s="1"/>
  <c r="R26" i="3"/>
  <c r="Y26" i="3" s="1"/>
  <c r="Q26" i="3"/>
  <c r="P26" i="3"/>
  <c r="V25" i="3"/>
  <c r="U25" i="3"/>
  <c r="T25" i="3"/>
  <c r="S25" i="3"/>
  <c r="Z25" i="3" s="1"/>
  <c r="R25" i="3"/>
  <c r="Y25" i="3" s="1"/>
  <c r="Q25" i="3"/>
  <c r="X25" i="3" s="1"/>
  <c r="P25" i="3"/>
  <c r="V24" i="3"/>
  <c r="U24" i="3"/>
  <c r="T24" i="3"/>
  <c r="S24" i="3"/>
  <c r="R24" i="3"/>
  <c r="Y24" i="3" s="1"/>
  <c r="Q24" i="3"/>
  <c r="X24" i="3" s="1"/>
  <c r="P24" i="3"/>
  <c r="W24" i="3" s="1"/>
  <c r="V23" i="3"/>
  <c r="U23" i="3"/>
  <c r="T23" i="3"/>
  <c r="S23" i="3"/>
  <c r="R23" i="3"/>
  <c r="Q23" i="3"/>
  <c r="X23" i="3" s="1"/>
  <c r="P23" i="3"/>
  <c r="W23" i="3" s="1"/>
  <c r="V22" i="3"/>
  <c r="AC22" i="3" s="1"/>
  <c r="U22" i="3"/>
  <c r="T22" i="3"/>
  <c r="S22" i="3"/>
  <c r="R22" i="3"/>
  <c r="Q22" i="3"/>
  <c r="P22" i="3"/>
  <c r="W22" i="3" s="1"/>
  <c r="V21" i="3"/>
  <c r="AC21" i="3" s="1"/>
  <c r="U21" i="3"/>
  <c r="AB21" i="3" s="1"/>
  <c r="T21" i="3"/>
  <c r="S21" i="3"/>
  <c r="R21" i="3"/>
  <c r="Q21" i="3"/>
  <c r="P21" i="3"/>
  <c r="V20" i="3"/>
  <c r="U20" i="3"/>
  <c r="T20" i="3"/>
  <c r="S20" i="3"/>
  <c r="R20" i="3"/>
  <c r="Q20" i="3"/>
  <c r="P20" i="3"/>
  <c r="V19" i="3"/>
  <c r="U19" i="3"/>
  <c r="T19" i="3"/>
  <c r="S19" i="3"/>
  <c r="R19" i="3"/>
  <c r="Q19" i="3"/>
  <c r="P19" i="3"/>
  <c r="V18" i="3"/>
  <c r="U18" i="3"/>
  <c r="T18" i="3"/>
  <c r="S18" i="3"/>
  <c r="R18" i="3"/>
  <c r="Q18" i="3"/>
  <c r="P18" i="3"/>
  <c r="V17" i="3"/>
  <c r="U17" i="3"/>
  <c r="T17" i="3"/>
  <c r="S17" i="3"/>
  <c r="R17" i="3"/>
  <c r="Q17" i="3"/>
  <c r="P17" i="3"/>
  <c r="V16" i="3"/>
  <c r="U16" i="3"/>
  <c r="T16" i="3"/>
  <c r="S16" i="3"/>
  <c r="R16" i="3"/>
  <c r="Q16" i="3"/>
  <c r="P16" i="3"/>
  <c r="V15" i="3"/>
  <c r="U15" i="3"/>
  <c r="T15" i="3"/>
  <c r="S15" i="3"/>
  <c r="R15" i="3"/>
  <c r="Q15" i="3"/>
  <c r="P15" i="3"/>
  <c r="V14" i="3"/>
  <c r="U14" i="3"/>
  <c r="T14" i="3"/>
  <c r="S14" i="3"/>
  <c r="R14" i="3"/>
  <c r="Q14" i="3"/>
  <c r="P14" i="3"/>
  <c r="V13" i="3"/>
  <c r="U13" i="3"/>
  <c r="T13" i="3"/>
  <c r="S13" i="3"/>
  <c r="R13" i="3"/>
  <c r="Q13" i="3"/>
  <c r="P13" i="3"/>
  <c r="V12" i="3"/>
  <c r="AC12" i="3" s="1"/>
  <c r="U12" i="3"/>
  <c r="AB12" i="3" s="1"/>
  <c r="T12" i="3"/>
  <c r="AA12" i="3" s="1"/>
  <c r="S12" i="3"/>
  <c r="R12" i="3"/>
  <c r="Q12" i="3"/>
  <c r="P12" i="3"/>
  <c r="V11" i="3"/>
  <c r="U11" i="3"/>
  <c r="T11" i="3"/>
  <c r="S11" i="3"/>
  <c r="R11" i="3"/>
  <c r="Q11" i="3"/>
  <c r="P11" i="3"/>
  <c r="V10" i="3"/>
  <c r="U10" i="3"/>
  <c r="T10" i="3"/>
  <c r="S10" i="3"/>
  <c r="R10" i="3"/>
  <c r="Q10" i="3"/>
  <c r="P10" i="3"/>
  <c r="V9" i="3"/>
  <c r="U9" i="3"/>
  <c r="T9" i="3"/>
  <c r="S9" i="3"/>
  <c r="R9" i="3"/>
  <c r="Q9" i="3"/>
  <c r="P9" i="3"/>
  <c r="V8" i="3"/>
  <c r="U8" i="3"/>
  <c r="T8" i="3"/>
  <c r="S8" i="3"/>
  <c r="R8" i="3"/>
  <c r="Q8" i="3"/>
  <c r="P8" i="3"/>
  <c r="V7" i="3"/>
  <c r="U7" i="3"/>
  <c r="T7" i="3"/>
  <c r="S7" i="3"/>
  <c r="R7" i="3"/>
  <c r="Q7" i="3"/>
  <c r="P7" i="3"/>
  <c r="V6" i="3"/>
  <c r="U6" i="3"/>
  <c r="T6" i="3"/>
  <c r="S6" i="3"/>
  <c r="R6" i="3"/>
  <c r="Q6" i="3"/>
  <c r="P6" i="3"/>
  <c r="V5" i="3"/>
  <c r="U5" i="3"/>
  <c r="T5" i="3"/>
  <c r="S5" i="3"/>
  <c r="R5" i="3"/>
  <c r="Q5" i="3"/>
  <c r="P5" i="3"/>
  <c r="P3" i="1"/>
  <c r="Q3" i="1"/>
  <c r="R3" i="1"/>
  <c r="X3" i="1" s="1"/>
  <c r="Y3" i="1" s="1"/>
  <c r="Z3" i="1" s="1"/>
  <c r="S3" i="1"/>
  <c r="T3" i="1"/>
  <c r="U3" i="1"/>
  <c r="P4" i="1"/>
  <c r="X4" i="1" s="1"/>
  <c r="Y4" i="1" s="1"/>
  <c r="Z4" i="1" s="1"/>
  <c r="Q4" i="1"/>
  <c r="R4" i="1"/>
  <c r="S4" i="1"/>
  <c r="T4" i="1"/>
  <c r="U4" i="1"/>
  <c r="P5" i="1"/>
  <c r="X5" i="1" s="1"/>
  <c r="Y5" i="1" s="1"/>
  <c r="Z5" i="1" s="1"/>
  <c r="Q5" i="1"/>
  <c r="R5" i="1"/>
  <c r="S5" i="1"/>
  <c r="T5" i="1"/>
  <c r="U5" i="1"/>
  <c r="P6" i="1"/>
  <c r="X6" i="1" s="1"/>
  <c r="Y6" i="1" s="1"/>
  <c r="Z6" i="1" s="1"/>
  <c r="Q6" i="1"/>
  <c r="R6" i="1"/>
  <c r="S6" i="1"/>
  <c r="T6" i="1"/>
  <c r="U6" i="1"/>
  <c r="P7" i="1"/>
  <c r="Q7" i="1"/>
  <c r="X7" i="1" s="1"/>
  <c r="Y7" i="1" s="1"/>
  <c r="Z7" i="1" s="1"/>
  <c r="R7" i="1"/>
  <c r="S7" i="1"/>
  <c r="T7" i="1"/>
  <c r="U7" i="1"/>
  <c r="P8" i="1"/>
  <c r="X8" i="1" s="1"/>
  <c r="Y8" i="1" s="1"/>
  <c r="Z8" i="1" s="1"/>
  <c r="Q8" i="1"/>
  <c r="R8" i="1"/>
  <c r="S8" i="1"/>
  <c r="T8" i="1"/>
  <c r="U8" i="1"/>
  <c r="P9" i="1"/>
  <c r="Q9" i="1"/>
  <c r="X9" i="1" s="1"/>
  <c r="Y9" i="1" s="1"/>
  <c r="Z9" i="1" s="1"/>
  <c r="R9" i="1"/>
  <c r="S9" i="1"/>
  <c r="T9" i="1"/>
  <c r="U9" i="1"/>
  <c r="P10" i="1"/>
  <c r="X10" i="1" s="1"/>
  <c r="Y10" i="1" s="1"/>
  <c r="Z10" i="1" s="1"/>
  <c r="Q10" i="1"/>
  <c r="R10" i="1"/>
  <c r="S10" i="1"/>
  <c r="T10" i="1"/>
  <c r="U10" i="1"/>
  <c r="P11" i="1"/>
  <c r="Q11" i="1"/>
  <c r="R11" i="1"/>
  <c r="X11" i="1" s="1"/>
  <c r="Y11" i="1" s="1"/>
  <c r="Z11" i="1" s="1"/>
  <c r="AB11" i="1" s="1"/>
  <c r="S11" i="1"/>
  <c r="T11" i="1"/>
  <c r="U11" i="1"/>
  <c r="P12" i="1"/>
  <c r="X12" i="1" s="1"/>
  <c r="Y12" i="1" s="1"/>
  <c r="Z12" i="1" s="1"/>
  <c r="AB12" i="1" s="1"/>
  <c r="Q12" i="1"/>
  <c r="R12" i="1"/>
  <c r="S12" i="1"/>
  <c r="T12" i="1"/>
  <c r="U12" i="1"/>
  <c r="P13" i="1"/>
  <c r="X13" i="1" s="1"/>
  <c r="Y13" i="1" s="1"/>
  <c r="Z13" i="1" s="1"/>
  <c r="AB13" i="1" s="1"/>
  <c r="Q13" i="1"/>
  <c r="R13" i="1"/>
  <c r="S13" i="1"/>
  <c r="T13" i="1"/>
  <c r="U13" i="1"/>
  <c r="P14" i="1"/>
  <c r="X14" i="1" s="1"/>
  <c r="Y14" i="1" s="1"/>
  <c r="Z14" i="1" s="1"/>
  <c r="AB14" i="1" s="1"/>
  <c r="Q14" i="1"/>
  <c r="R14" i="1"/>
  <c r="S14" i="1"/>
  <c r="T14" i="1"/>
  <c r="U14" i="1"/>
  <c r="P15" i="1"/>
  <c r="Q15" i="1"/>
  <c r="X15" i="1" s="1"/>
  <c r="Y15" i="1" s="1"/>
  <c r="Z15" i="1" s="1"/>
  <c r="AB15" i="1" s="1"/>
  <c r="R15" i="1"/>
  <c r="S15" i="1"/>
  <c r="T15" i="1"/>
  <c r="U15" i="1"/>
  <c r="P16" i="1"/>
  <c r="X16" i="1" s="1"/>
  <c r="Y16" i="1" s="1"/>
  <c r="Z16" i="1" s="1"/>
  <c r="AB16" i="1" s="1"/>
  <c r="Q16" i="1"/>
  <c r="R16" i="1"/>
  <c r="S16" i="1"/>
  <c r="T16" i="1"/>
  <c r="U16" i="1"/>
  <c r="P17" i="1"/>
  <c r="Q17" i="1"/>
  <c r="X17" i="1" s="1"/>
  <c r="Y17" i="1" s="1"/>
  <c r="Z17" i="1" s="1"/>
  <c r="AB17" i="1" s="1"/>
  <c r="R17" i="1"/>
  <c r="S17" i="1"/>
  <c r="T17" i="1"/>
  <c r="U17" i="1"/>
  <c r="P18" i="1"/>
  <c r="X18" i="1" s="1"/>
  <c r="Y18" i="1" s="1"/>
  <c r="Z18" i="1" s="1"/>
  <c r="AB18" i="1" s="1"/>
  <c r="Q18" i="1"/>
  <c r="R18" i="1"/>
  <c r="S18" i="1"/>
  <c r="T18" i="1"/>
  <c r="U18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AB7" i="1" l="1"/>
  <c r="AB5" i="1"/>
  <c r="AB8" i="1"/>
  <c r="AB9" i="1"/>
  <c r="AB4" i="1"/>
  <c r="AB3" i="1"/>
  <c r="AB10" i="1"/>
  <c r="AB6" i="1"/>
  <c r="S6" i="8"/>
  <c r="S5" i="8"/>
  <c r="S10" i="8"/>
  <c r="K10" i="10"/>
  <c r="L10" i="10" s="1"/>
  <c r="M10" i="10" s="1"/>
  <c r="P10" i="17"/>
  <c r="M6" i="17"/>
  <c r="N6" i="17" s="1"/>
  <c r="O6" i="17" s="1"/>
  <c r="M13" i="17"/>
  <c r="N13" i="17" s="1"/>
  <c r="O13" i="17" s="1"/>
  <c r="M5" i="17"/>
  <c r="N5" i="17" s="1"/>
  <c r="O5" i="17" s="1"/>
  <c r="M7" i="17"/>
  <c r="N7" i="17" s="1"/>
  <c r="O7" i="17" s="1"/>
  <c r="M14" i="17"/>
  <c r="N14" i="17" s="1"/>
  <c r="O14" i="17" s="1"/>
  <c r="M12" i="17"/>
  <c r="N12" i="17" s="1"/>
  <c r="O12" i="17" s="1"/>
  <c r="P4" i="17" s="1"/>
  <c r="M8" i="17"/>
  <c r="N8" i="17" s="1"/>
  <c r="O8" i="17" s="1"/>
  <c r="P8" i="17" s="1"/>
  <c r="M15" i="17"/>
  <c r="N15" i="17" s="1"/>
  <c r="O15" i="17" s="1"/>
  <c r="P9" i="17"/>
  <c r="P11" i="17"/>
  <c r="L10" i="15"/>
  <c r="L7" i="15"/>
  <c r="L3" i="15"/>
  <c r="N3" i="13"/>
  <c r="N10" i="13"/>
  <c r="N9" i="13"/>
  <c r="N7" i="13"/>
  <c r="N4" i="13"/>
  <c r="N8" i="13"/>
  <c r="N5" i="13"/>
  <c r="N6" i="13"/>
  <c r="M4" i="12"/>
  <c r="M3" i="12"/>
  <c r="M8" i="12"/>
  <c r="M6" i="12"/>
  <c r="M5" i="12"/>
  <c r="K3" i="10"/>
  <c r="L3" i="10" s="1"/>
  <c r="M3" i="10" s="1"/>
  <c r="K7" i="10"/>
  <c r="L7" i="10" s="1"/>
  <c r="M7" i="10" s="1"/>
  <c r="K9" i="10"/>
  <c r="L9" i="10" s="1"/>
  <c r="M9" i="10" s="1"/>
  <c r="K6" i="10"/>
  <c r="L6" i="10" s="1"/>
  <c r="M6" i="10" s="1"/>
  <c r="K8" i="10"/>
  <c r="L8" i="10" s="1"/>
  <c r="M8" i="10" s="1"/>
  <c r="K4" i="10"/>
  <c r="L4" i="10" s="1"/>
  <c r="M4" i="10" s="1"/>
  <c r="S4" i="8"/>
  <c r="S7" i="8"/>
  <c r="S9" i="8"/>
  <c r="M6" i="6"/>
  <c r="M9" i="6"/>
  <c r="V8" i="5"/>
  <c r="V6" i="5"/>
  <c r="V9" i="5"/>
  <c r="V7" i="5"/>
  <c r="V5" i="5"/>
  <c r="V3" i="5"/>
  <c r="V4" i="5"/>
  <c r="L13" i="5"/>
  <c r="V10" i="5"/>
  <c r="U7" i="5"/>
  <c r="U5" i="5"/>
  <c r="U6" i="5"/>
  <c r="U3" i="5"/>
  <c r="U8" i="5"/>
  <c r="U4" i="5"/>
  <c r="U10" i="5"/>
  <c r="U9" i="5"/>
  <c r="K13" i="5"/>
  <c r="T6" i="5"/>
  <c r="T3" i="5"/>
  <c r="T4" i="5"/>
  <c r="J13" i="5"/>
  <c r="T5" i="5"/>
  <c r="T7" i="5"/>
  <c r="T10" i="5"/>
  <c r="T9" i="5"/>
  <c r="T8" i="5"/>
  <c r="R3" i="5"/>
  <c r="R10" i="5"/>
  <c r="R5" i="5"/>
  <c r="R4" i="5"/>
  <c r="H13" i="5"/>
  <c r="R9" i="5"/>
  <c r="R8" i="5"/>
  <c r="R7" i="5"/>
  <c r="R6" i="5"/>
  <c r="Q4" i="5"/>
  <c r="Q9" i="5"/>
  <c r="G13" i="5"/>
  <c r="Q10" i="5"/>
  <c r="Q8" i="5"/>
  <c r="Q3" i="5"/>
  <c r="Q7" i="5"/>
  <c r="Q6" i="5"/>
  <c r="Q5" i="5"/>
  <c r="S5" i="5"/>
  <c r="I13" i="5"/>
  <c r="S3" i="5"/>
  <c r="S4" i="5"/>
  <c r="S10" i="5"/>
  <c r="S9" i="5"/>
  <c r="S8" i="5"/>
  <c r="S7" i="5"/>
  <c r="S6" i="5"/>
  <c r="P10" i="5"/>
  <c r="P8" i="5"/>
  <c r="P9" i="5"/>
  <c r="P7" i="5"/>
  <c r="F13" i="5"/>
  <c r="P6" i="5"/>
  <c r="P5" i="5"/>
  <c r="P3" i="5"/>
  <c r="P4" i="5"/>
  <c r="O3" i="5"/>
  <c r="E13" i="5"/>
  <c r="O5" i="5"/>
  <c r="O6" i="5"/>
  <c r="O7" i="5"/>
  <c r="O8" i="5"/>
  <c r="O9" i="5"/>
  <c r="O10" i="5"/>
  <c r="W10" i="5" s="1"/>
  <c r="X10" i="5" s="1"/>
  <c r="Y10" i="5" s="1"/>
  <c r="O4" i="5"/>
  <c r="W9" i="5" l="1"/>
  <c r="X9" i="5" s="1"/>
  <c r="Y9" i="5" s="1"/>
  <c r="P7" i="17"/>
  <c r="P5" i="17"/>
  <c r="P6" i="17"/>
  <c r="W7" i="5"/>
  <c r="X7" i="5" s="1"/>
  <c r="Y7" i="5" s="1"/>
  <c r="W6" i="5"/>
  <c r="X6" i="5" s="1"/>
  <c r="Y6" i="5" s="1"/>
  <c r="W5" i="5"/>
  <c r="X5" i="5" s="1"/>
  <c r="Y5" i="5" s="1"/>
  <c r="W8" i="5"/>
  <c r="X8" i="5" s="1"/>
  <c r="Y8" i="5" s="1"/>
  <c r="W4" i="5"/>
  <c r="X4" i="5" s="1"/>
  <c r="Y4" i="5" s="1"/>
  <c r="W3" i="5"/>
  <c r="X3" i="5" s="1"/>
  <c r="Y3" i="5" s="1"/>
</calcChain>
</file>

<file path=xl/sharedStrings.xml><?xml version="1.0" encoding="utf-8"?>
<sst xmlns="http://schemas.openxmlformats.org/spreadsheetml/2006/main" count="772" uniqueCount="107">
  <si>
    <t>B1</t>
  </si>
  <si>
    <t>B2</t>
  </si>
  <si>
    <t>B3</t>
  </si>
  <si>
    <t>B4</t>
  </si>
  <si>
    <t>B5</t>
  </si>
  <si>
    <t>B6</t>
  </si>
  <si>
    <t>Parm</t>
  </si>
  <si>
    <t>Estimated Parameters</t>
  </si>
  <si>
    <t>Group</t>
  </si>
  <si>
    <t>Time</t>
  </si>
  <si>
    <t>S</t>
  </si>
  <si>
    <t>:</t>
  </si>
  <si>
    <t>B1: Intercept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</si>
  <si>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</si>
  <si>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</si>
  <si>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</si>
  <si>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</si>
  <si>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</si>
  <si>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</si>
  <si>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</si>
  <si>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</si>
  <si>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</si>
  <si>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</si>
  <si>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</si>
  <si>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</si>
  <si>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B2: Group 1</t>
  </si>
  <si>
    <t>B3: Time 1</t>
  </si>
  <si>
    <t>B3: Time 2</t>
  </si>
  <si>
    <t>B3: Time 3</t>
  </si>
  <si>
    <t>B3: Time 4</t>
  </si>
  <si>
    <t>B3: Time 5</t>
  </si>
  <si>
    <t>B3: Time 6</t>
  </si>
  <si>
    <t>B3: Time 7</t>
  </si>
  <si>
    <t>B10: Group 1* Time 1</t>
  </si>
  <si>
    <t>B10: Group 1* Time 2</t>
  </si>
  <si>
    <t>B10: Group 1* Time 3</t>
  </si>
  <si>
    <t>B10: Group 1* Time 4</t>
  </si>
  <si>
    <t>B10: Group 1* Time 5</t>
  </si>
  <si>
    <t>B10: Group 1* Time 6</t>
  </si>
  <si>
    <t>B10: Group 1* Time 7</t>
  </si>
  <si>
    <t>Intercept</t>
  </si>
  <si>
    <t>Group 1</t>
  </si>
  <si>
    <t>Group 2</t>
  </si>
  <si>
    <t>Time 1</t>
  </si>
  <si>
    <t>Time 2</t>
  </si>
  <si>
    <t>Time 3</t>
  </si>
  <si>
    <t>Time 4</t>
  </si>
  <si>
    <t>Time 5</t>
  </si>
  <si>
    <t>Time 6</t>
  </si>
  <si>
    <t>Time 7</t>
  </si>
  <si>
    <t>* Time 1</t>
  </si>
  <si>
    <t>* Time 2</t>
  </si>
  <si>
    <t>* Time 3</t>
  </si>
  <si>
    <t>* Time 4</t>
  </si>
  <si>
    <t>* Time 5</t>
  </si>
  <si>
    <t>* Time 6</t>
  </si>
  <si>
    <t>* Time 7</t>
  </si>
  <si>
    <t>B19</t>
  </si>
  <si>
    <t>B20</t>
  </si>
  <si>
    <t>B21</t>
  </si>
  <si>
    <t>B22</t>
  </si>
  <si>
    <t>B23</t>
  </si>
  <si>
    <t>B24</t>
  </si>
  <si>
    <t>Beta</t>
  </si>
  <si>
    <t>exp(Beta)</t>
  </si>
  <si>
    <t>Shat</t>
  </si>
  <si>
    <t>Sum</t>
  </si>
  <si>
    <t>Odds</t>
  </si>
  <si>
    <t>DM*Beta'</t>
  </si>
  <si>
    <t>DM.*Beta</t>
  </si>
  <si>
    <t>DM(.,1)*B1</t>
  </si>
  <si>
    <t>DM(.,1)*B2</t>
  </si>
  <si>
    <t>DM(.,1)*B3</t>
  </si>
  <si>
    <t>DM(.,1)*B4</t>
  </si>
  <si>
    <t>DM(.,1)*B5</t>
  </si>
  <si>
    <t>DM(.,1)*B6</t>
  </si>
  <si>
    <t>DM(.,1)*B7</t>
  </si>
  <si>
    <t>DM(.,1)*B8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</si>
  <si>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shat</t>
    </r>
  </si>
  <si>
    <t>B2:  Time (Linear)</t>
  </si>
  <si>
    <t>B3: Time  (Linear)</t>
  </si>
  <si>
    <t>B3: Time^2</t>
  </si>
  <si>
    <t>DM.*Beta'</t>
  </si>
  <si>
    <t>Group1</t>
  </si>
  <si>
    <t>Time^2</t>
  </si>
  <si>
    <t>G1*Time</t>
  </si>
  <si>
    <t>G1*Time^2</t>
  </si>
  <si>
    <t>p</t>
  </si>
  <si>
    <t>Phi(G1)</t>
  </si>
  <si>
    <t>Phi(G2)</t>
  </si>
  <si>
    <t>p(G1)</t>
  </si>
  <si>
    <t>p(G2)</t>
  </si>
  <si>
    <t>p(Int)</t>
  </si>
  <si>
    <t>Surival Rate</t>
  </si>
  <si>
    <t>Odds of Survival</t>
  </si>
  <si>
    <t>tmp1</t>
  </si>
  <si>
    <t>tmp2</t>
  </si>
  <si>
    <t>tmp3</t>
  </si>
  <si>
    <t>tmp4</t>
  </si>
  <si>
    <t>tmp5</t>
  </si>
  <si>
    <t>tmp6</t>
  </si>
  <si>
    <t>mass</t>
  </si>
  <si>
    <t>B2: Mass</t>
  </si>
  <si>
    <t>Mass</t>
  </si>
  <si>
    <t>tmp7</t>
  </si>
  <si>
    <t>tmp8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</si>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</sst>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3" xfId="0" applyFill="1" applyBorder="1"/>
    <xf numFmtId="164" fontId="0" fillId="0" borderId="0" xfId="0" applyNumberFormat="1"/>
    <xf numFmtId="164" fontId="0" fillId="2" borderId="0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164" fontId="0" fillId="0" borderId="1" xfId="0" applyNumberFormat="1" applyBorder="1"/>
    <xf numFmtId="0" fontId="0" fillId="5" borderId="0" xfId="0" applyFill="1" applyBorder="1" applyAlignment="1">
      <alignment horizontal="center"/>
    </xf>
    <xf numFmtId="0" fontId="0" fillId="6" borderId="2" xfId="0" applyFont="1" applyFill="1" applyBorder="1" applyAlignment="1"/>
    <xf numFmtId="0" fontId="0" fillId="6" borderId="2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0" borderId="9" xfId="0" applyNumberFormat="1" applyBorder="1"/>
    <xf numFmtId="164" fontId="0" fillId="0" borderId="12" xfId="0" applyNumberFormat="1" applyBorder="1"/>
    <xf numFmtId="0" fontId="0" fillId="2" borderId="0" xfId="0" applyFill="1" applyAlignment="1">
      <alignment horizontal="left"/>
    </xf>
    <xf numFmtId="0" fontId="0" fillId="5" borderId="0" xfId="0" applyFont="1" applyFill="1" applyBorder="1" applyAlignment="1">
      <alignment horizontal="center"/>
    </xf>
    <xf numFmtId="164" fontId="0" fillId="0" borderId="4" xfId="0" applyNumberFormat="1" applyBorder="1"/>
    <xf numFmtId="0" fontId="0" fillId="5" borderId="2" xfId="0" applyFont="1" applyFill="1" applyBorder="1" applyAlignment="1">
      <alignment horizontal="center"/>
    </xf>
    <xf numFmtId="0" fontId="0" fillId="2" borderId="4" xfId="0" applyFill="1" applyBorder="1"/>
    <xf numFmtId="0" fontId="0" fillId="0" borderId="13" xfId="0" applyBorder="1"/>
    <xf numFmtId="0" fontId="0" fillId="2" borderId="13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165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84"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7" tint="0.39994506668294322"/>
      </font>
      <fill>
        <patternFill>
          <bgColor rgb="FFFF0000"/>
        </patternFill>
      </fill>
    </dxf>
    <dxf>
      <font>
        <color rgb="FFFFC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'Known Fate S(t)'!$Y$2</c:f>
              <c:strCache>
                <c:ptCount val="1"/>
                <c:pt idx="0">
                  <c:v>Surival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'Known Fate S(t)'!$O$2:$V$2</c:f>
              <c:strCache>
                <c:ptCount val="8"/>
                <c:pt idx="0">
                  <c:v>DM(.,1)*B1</c:v>
                </c:pt>
                <c:pt idx="1">
                  <c:v>DM(.,1)*B2</c:v>
                </c:pt>
                <c:pt idx="2">
                  <c:v>DM(.,1)*B3</c:v>
                </c:pt>
                <c:pt idx="3">
                  <c:v>DM(.,1)*B4</c:v>
                </c:pt>
                <c:pt idx="4">
                  <c:v>DM(.,1)*B5</c:v>
                </c:pt>
                <c:pt idx="5">
                  <c:v>DM(.,1)*B6</c:v>
                </c:pt>
                <c:pt idx="6">
                  <c:v>DM(.,1)*B7</c:v>
                </c:pt>
                <c:pt idx="7">
                  <c:v>DM(.,1)*B8</c:v>
                </c:pt>
              </c:strCache>
            </c:strRef>
          </c:xVal>
          <c:yVal>
            <c:numRef>
              <c:f>'Known Fate S(t)'!$Y$3:$Y$10</c:f>
              <c:numCache>
                <c:formatCode>0.0000</c:formatCode>
                <c:ptCount val="8"/>
                <c:pt idx="0">
                  <c:v>0.34660908702925008</c:v>
                </c:pt>
                <c:pt idx="1">
                  <c:v>0.78484132700254106</c:v>
                </c:pt>
                <c:pt idx="2">
                  <c:v>0.92722892458727457</c:v>
                </c:pt>
                <c:pt idx="3">
                  <c:v>0.42674554454497216</c:v>
                </c:pt>
                <c:pt idx="4">
                  <c:v>0.8122911051056052</c:v>
                </c:pt>
                <c:pt idx="5">
                  <c:v>0.306880957024177</c:v>
                </c:pt>
                <c:pt idx="6">
                  <c:v>0.15529684370493416</c:v>
                </c:pt>
                <c:pt idx="7">
                  <c:v>0.48588404498405985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3176"/>
        <c:axId val="352743568"/>
      </c:scatterChart>
      <c:scatterChart>
        <c:scatterStyle val="lineMarker"/>
        <c:varyColors val="0"/>
        <c:ser>
          <c:idx val="1"/>
          <c:order val="1"/>
          <c:tx>
            <c:strRef>
              <c:f>'Known Fate S(t)'!$X$2</c:f>
              <c:strCache>
                <c:ptCount val="1"/>
                <c:pt idx="0">
                  <c:v>Odds of Survival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'Known Fate S(t)'!$O$2:$V$2</c:f>
              <c:strCache>
                <c:ptCount val="8"/>
                <c:pt idx="0">
                  <c:v>DM(.,1)*B1</c:v>
                </c:pt>
                <c:pt idx="1">
                  <c:v>DM(.,1)*B2</c:v>
                </c:pt>
                <c:pt idx="2">
                  <c:v>DM(.,1)*B3</c:v>
                </c:pt>
                <c:pt idx="3">
                  <c:v>DM(.,1)*B4</c:v>
                </c:pt>
                <c:pt idx="4">
                  <c:v>DM(.,1)*B5</c:v>
                </c:pt>
                <c:pt idx="5">
                  <c:v>DM(.,1)*B6</c:v>
                </c:pt>
                <c:pt idx="6">
                  <c:v>DM(.,1)*B7</c:v>
                </c:pt>
                <c:pt idx="7">
                  <c:v>DM(.,1)*B8</c:v>
                </c:pt>
              </c:strCache>
            </c:strRef>
          </c:xVal>
          <c:yVal>
            <c:numRef>
              <c:f>'Known Fate S(t)'!$X$3:$X$10</c:f>
              <c:numCache>
                <c:formatCode>0.0000</c:formatCode>
                <c:ptCount val="8"/>
                <c:pt idx="0">
                  <c:v>0.53047736071708507</c:v>
                </c:pt>
                <c:pt idx="1">
                  <c:v>3.647732699168535</c:v>
                </c:pt>
                <c:pt idx="2">
                  <c:v>12.741723539585498</c:v>
                </c:pt>
                <c:pt idx="3">
                  <c:v>0.74442604062490458</c:v>
                </c:pt>
                <c:pt idx="4">
                  <c:v>4.3273980466541069</c:v>
                </c:pt>
                <c:pt idx="5">
                  <c:v>0.44275360796122504</c:v>
                </c:pt>
                <c:pt idx="6">
                  <c:v>0.1838478316880906</c:v>
                </c:pt>
                <c:pt idx="7">
                  <c:v>0.94508649312195547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4352"/>
        <c:axId val="352743960"/>
      </c:scatterChart>
      <c:valAx>
        <c:axId val="352743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3568"/>
        <c:crosses val="autoZero"/>
        <c:crossBetween val="midCat"/>
      </c:valAx>
      <c:valAx>
        <c:axId val="35274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Survival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3176"/>
        <c:crosses val="autoZero"/>
        <c:crossBetween val="midCat"/>
      </c:valAx>
      <c:valAx>
        <c:axId val="3527439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Odds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4352"/>
        <c:crosses val="max"/>
        <c:crossBetween val="midCat"/>
      </c:valAx>
      <c:valAx>
        <c:axId val="35274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5274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Odds of Survival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S(g2xT) (2)'!$B$3:$B$10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 (2)'!$L$3:$L$10</c:f>
              <c:numCache>
                <c:formatCode>0.0000</c:formatCode>
                <c:ptCount val="8"/>
                <c:pt idx="0">
                  <c:v>2.5690114405754962</c:v>
                </c:pt>
                <c:pt idx="1">
                  <c:v>3.1377976592639421</c:v>
                </c:pt>
                <c:pt idx="2">
                  <c:v>3.8325147155735029</c:v>
                </c:pt>
                <c:pt idx="3">
                  <c:v>4.6810440442909158</c:v>
                </c:pt>
                <c:pt idx="4">
                  <c:v>5.717440106766162</c:v>
                </c:pt>
                <c:pt idx="5">
                  <c:v>6.9832971160197639</c:v>
                </c:pt>
                <c:pt idx="6">
                  <c:v>8.5294183585585017</c:v>
                </c:pt>
                <c:pt idx="7">
                  <c:v>10.417855108645339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S(g2xT) (2)'!$B$11:$B$18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 (2)'!$L$11:$L$18</c:f>
              <c:numCache>
                <c:formatCode>0.0000</c:formatCode>
                <c:ptCount val="8"/>
                <c:pt idx="0">
                  <c:v>0.85514962225712987</c:v>
                </c:pt>
                <c:pt idx="1">
                  <c:v>0.77377137623756742</c:v>
                </c:pt>
                <c:pt idx="2">
                  <c:v>0.70013729422493154</c:v>
                </c:pt>
                <c:pt idx="3">
                  <c:v>0.63351042157717008</c:v>
                </c:pt>
                <c:pt idx="4">
                  <c:v>0.57322393415875883</c:v>
                </c:pt>
                <c:pt idx="5">
                  <c:v>0.51867446454062616</c:v>
                </c:pt>
                <c:pt idx="6">
                  <c:v>0.46931606329612408</c:v>
                </c:pt>
                <c:pt idx="7">
                  <c:v>0.42465473495566591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5328"/>
        <c:axId val="352755720"/>
      </c:scatterChart>
      <c:valAx>
        <c:axId val="352755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5720"/>
        <c:crosses val="autoZero"/>
        <c:crossBetween val="midCat"/>
      </c:valAx>
      <c:valAx>
        <c:axId val="35275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5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'KnownFate S(T^2)'!$L$2</c:f>
              <c:strCache>
                <c:ptCount val="1"/>
                <c:pt idx="0">
                  <c:v>Shat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'KnownFate S(T^2)'!$L$3:$L$10</c:f>
              <c:numCache>
                <c:formatCode>0.0000</c:formatCode>
                <c:ptCount val="8"/>
                <c:pt idx="0">
                  <c:v>0.41338242108266998</c:v>
                </c:pt>
                <c:pt idx="1">
                  <c:v>0.401312339887548</c:v>
                </c:pt>
                <c:pt idx="2">
                  <c:v>0.41338242108266998</c:v>
                </c:pt>
                <c:pt idx="3">
                  <c:v>0.4501660026875221</c:v>
                </c:pt>
                <c:pt idx="4">
                  <c:v>0.51249739648421033</c:v>
                </c:pt>
                <c:pt idx="5">
                  <c:v>0.59868766011245189</c:v>
                </c:pt>
                <c:pt idx="6">
                  <c:v>0.700567142473973</c:v>
                </c:pt>
                <c:pt idx="7">
                  <c:v>0.8021838885585818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6504"/>
        <c:axId val="352756896"/>
      </c:scatterChart>
      <c:scatterChart>
        <c:scatterStyle val="lineMarker"/>
        <c:varyColors val="0"/>
        <c:ser>
          <c:idx val="1"/>
          <c:order val="1"/>
          <c:tx>
            <c:strRef>
              <c:f>'KnownFate S(T^2)'!$K$2</c:f>
              <c:strCache>
                <c:ptCount val="1"/>
                <c:pt idx="0">
                  <c:v>Odds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'KnownFate S(T^2)'!$K$3:$K$10</c:f>
              <c:numCache>
                <c:formatCode>0.0000</c:formatCode>
                <c:ptCount val="8"/>
                <c:pt idx="0">
                  <c:v>0.70468808971871344</c:v>
                </c:pt>
                <c:pt idx="1">
                  <c:v>0.67032004603563922</c:v>
                </c:pt>
                <c:pt idx="2">
                  <c:v>0.70468808971871344</c:v>
                </c:pt>
                <c:pt idx="3">
                  <c:v>0.81873075307798193</c:v>
                </c:pt>
                <c:pt idx="4">
                  <c:v>1.0512710963760241</c:v>
                </c:pt>
                <c:pt idx="5">
                  <c:v>1.4918246976412701</c:v>
                </c:pt>
                <c:pt idx="6">
                  <c:v>2.3396468519259912</c:v>
                </c:pt>
                <c:pt idx="7">
                  <c:v>4.0551999668446754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7680"/>
        <c:axId val="352757288"/>
      </c:scatterChart>
      <c:valAx>
        <c:axId val="352756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6896"/>
        <c:crosses val="autoZero"/>
        <c:crossBetween val="midCat"/>
      </c:valAx>
      <c:valAx>
        <c:axId val="3527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6504"/>
        <c:crosses val="autoZero"/>
        <c:crossBetween val="midCat"/>
      </c:valAx>
      <c:valAx>
        <c:axId val="352757288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7680"/>
        <c:crosses val="max"/>
        <c:crossBetween val="midCat"/>
      </c:valAx>
      <c:valAx>
        <c:axId val="352757680"/>
        <c:scaling>
          <c:orientation val="minMax"/>
        </c:scaling>
        <c:delete val="1"/>
        <c:axPos val="b"/>
        <c:majorTickMark val="out"/>
        <c:minorTickMark val="none"/>
        <c:tickLblPos val="nextTo"/>
        <c:crossAx val="352757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S(g2xT) (3)'!$B$4:$B$11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 (3)'!$O$4:$O$11</c:f>
              <c:numCache>
                <c:formatCode>0.0000</c:formatCode>
                <c:ptCount val="8"/>
                <c:pt idx="0">
                  <c:v>0.66117194570223281</c:v>
                </c:pt>
                <c:pt idx="1">
                  <c:v>0.67338193124706625</c:v>
                </c:pt>
                <c:pt idx="2">
                  <c:v>0.712697453391548</c:v>
                </c:pt>
                <c:pt idx="3">
                  <c:v>0.77268261649910308</c:v>
                </c:pt>
                <c:pt idx="4">
                  <c:v>0.84137855531013817</c:v>
                </c:pt>
                <c:pt idx="5">
                  <c:v>0.90409021766393283</c:v>
                </c:pt>
                <c:pt idx="6">
                  <c:v>0.95019354831839387</c:v>
                </c:pt>
                <c:pt idx="7">
                  <c:v>0.97776324852112628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S(g2xT) (3)'!$B$12:$B$19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 (3)'!$O$12:$O$19</c:f>
              <c:numCache>
                <c:formatCode>0.0000</c:formatCode>
                <c:ptCount val="8"/>
                <c:pt idx="0">
                  <c:v>0.46220253975963677</c:v>
                </c:pt>
                <c:pt idx="1">
                  <c:v>0.44115426967444021</c:v>
                </c:pt>
                <c:pt idx="2">
                  <c:v>0.4227538146933994</c:v>
                </c:pt>
                <c:pt idx="3">
                  <c:v>0.40697644073399375</c:v>
                </c:pt>
                <c:pt idx="4">
                  <c:v>0.39377325630725935</c:v>
                </c:pt>
                <c:pt idx="5">
                  <c:v>0.38308394261085243</c:v>
                </c:pt>
                <c:pt idx="6">
                  <c:v>0.37484691763027894</c:v>
                </c:pt>
                <c:pt idx="7">
                  <c:v>0.36900707599073895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8464"/>
        <c:axId val="352758856"/>
      </c:scatterChart>
      <c:valAx>
        <c:axId val="35275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8856"/>
        <c:crosses val="autoZero"/>
        <c:crossBetween val="midCat"/>
      </c:valAx>
      <c:valAx>
        <c:axId val="352758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Survival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S(g2+t)'!$B$3:$B$10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S(g2+t)'!$R$3:$R$10</c:f>
              <c:numCache>
                <c:formatCode>0.0000</c:formatCode>
                <c:ptCount val="8"/>
                <c:pt idx="0">
                  <c:v>0.54141042701147413</c:v>
                </c:pt>
                <c:pt idx="1">
                  <c:v>0.8903289720670523</c:v>
                </c:pt>
                <c:pt idx="2">
                  <c:v>0.9659368375653804</c:v>
                </c:pt>
                <c:pt idx="3">
                  <c:v>0.62360035155263271</c:v>
                </c:pt>
                <c:pt idx="4">
                  <c:v>0.90593371505133058</c:v>
                </c:pt>
                <c:pt idx="5">
                  <c:v>0.496314603400066</c:v>
                </c:pt>
                <c:pt idx="6">
                  <c:v>0.29035781618349094</c:v>
                </c:pt>
                <c:pt idx="7">
                  <c:v>0.67776535910835756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S(g2+t)'!$B$11:$B$18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S(g2+t)'!$R$11:$R$18</c:f>
              <c:numCache>
                <c:formatCode>0.0000</c:formatCode>
                <c:ptCount val="8"/>
                <c:pt idx="0">
                  <c:v>0.34660908702925008</c:v>
                </c:pt>
                <c:pt idx="1">
                  <c:v>0.78484132700254106</c:v>
                </c:pt>
                <c:pt idx="2">
                  <c:v>0.92722892458727457</c:v>
                </c:pt>
                <c:pt idx="3">
                  <c:v>0.42674554454497216</c:v>
                </c:pt>
                <c:pt idx="4">
                  <c:v>0.8122911051056052</c:v>
                </c:pt>
                <c:pt idx="5">
                  <c:v>0.306880957024177</c:v>
                </c:pt>
                <c:pt idx="6">
                  <c:v>0.15529684370493416</c:v>
                </c:pt>
                <c:pt idx="7">
                  <c:v>0.48588404498405985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5136"/>
        <c:axId val="352745528"/>
      </c:scatterChart>
      <c:valAx>
        <c:axId val="352745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5528"/>
        <c:crosses val="autoZero"/>
        <c:crossBetween val="midCat"/>
      </c:valAx>
      <c:valAx>
        <c:axId val="352745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5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Odds of Survival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S(g2+t)'!$B$3:$B$10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S(g2+t)'!$Q$3:$Q$10</c:f>
              <c:numCache>
                <c:formatCode>0.0000</c:formatCode>
                <c:ptCount val="8"/>
                <c:pt idx="0">
                  <c:v>1.1805990779145352</c:v>
                </c:pt>
                <c:pt idx="1">
                  <c:v>8.1181784181998786</c:v>
                </c:pt>
                <c:pt idx="2">
                  <c:v>28.35722723688345</c:v>
                </c:pt>
                <c:pt idx="3">
                  <c:v>1.6567506216463217</c:v>
                </c:pt>
                <c:pt idx="4">
                  <c:v>9.6308014667070712</c:v>
                </c:pt>
                <c:pt idx="5">
                  <c:v>0.9853662757554148</c:v>
                </c:pt>
                <c:pt idx="6">
                  <c:v>0.40916087403644008</c:v>
                </c:pt>
                <c:pt idx="7">
                  <c:v>2.103328671408327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S(g2+t)'!$B$11:$B$18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S(g2+t)'!$Q$11:$Q$18</c:f>
              <c:numCache>
                <c:formatCode>0.0000</c:formatCode>
                <c:ptCount val="8"/>
                <c:pt idx="0">
                  <c:v>0.53047736071708507</c:v>
                </c:pt>
                <c:pt idx="1">
                  <c:v>3.647732699168535</c:v>
                </c:pt>
                <c:pt idx="2">
                  <c:v>12.741723539585498</c:v>
                </c:pt>
                <c:pt idx="3">
                  <c:v>0.74442604062490458</c:v>
                </c:pt>
                <c:pt idx="4">
                  <c:v>4.3273980466541069</c:v>
                </c:pt>
                <c:pt idx="5">
                  <c:v>0.44275360796122504</c:v>
                </c:pt>
                <c:pt idx="6">
                  <c:v>0.1838478316880906</c:v>
                </c:pt>
                <c:pt idx="7">
                  <c:v>0.94508649312195547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7880"/>
        <c:axId val="352748272"/>
      </c:scatterChart>
      <c:valAx>
        <c:axId val="35274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8272"/>
        <c:crosses val="autoZero"/>
        <c:crossBetween val="midCat"/>
      </c:valAx>
      <c:valAx>
        <c:axId val="35274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7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Survival</a:t>
            </a:r>
            <a:r>
              <a:rPr lang="en-US" baseline="0"/>
              <a:t>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S(g2xt)'!$B$3:$B$10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S(g2xt)'!$Z$3:$Z$10</c:f>
              <c:numCache>
                <c:formatCode>0.0000</c:formatCode>
                <c:ptCount val="8"/>
                <c:pt idx="0">
                  <c:v>0.65733753203518552</c:v>
                </c:pt>
                <c:pt idx="1">
                  <c:v>0.98954438842388548</c:v>
                </c:pt>
                <c:pt idx="2">
                  <c:v>0.81431822232035256</c:v>
                </c:pt>
                <c:pt idx="3">
                  <c:v>0.53411097459546697</c:v>
                </c:pt>
                <c:pt idx="4">
                  <c:v>0.90910837607877859</c:v>
                </c:pt>
                <c:pt idx="5">
                  <c:v>0.64853545114061428</c:v>
                </c:pt>
                <c:pt idx="6">
                  <c:v>0.18535433499983126</c:v>
                </c:pt>
                <c:pt idx="7">
                  <c:v>0.67776535910835756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S(g2xt)'!$B$11:$B$18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S(g2xt)'!$Z$11:$Z$18</c:f>
              <c:numCache>
                <c:formatCode>0.0000</c:formatCode>
                <c:ptCount val="8"/>
                <c:pt idx="0">
                  <c:v>0.34660908702925008</c:v>
                </c:pt>
                <c:pt idx="1">
                  <c:v>0.78484132700254106</c:v>
                </c:pt>
                <c:pt idx="2">
                  <c:v>0.92722892458727457</c:v>
                </c:pt>
                <c:pt idx="3">
                  <c:v>0.42674554454497216</c:v>
                </c:pt>
                <c:pt idx="4">
                  <c:v>0.8122911051056052</c:v>
                </c:pt>
                <c:pt idx="5">
                  <c:v>0.306880957024177</c:v>
                </c:pt>
                <c:pt idx="6">
                  <c:v>0.15529684370493416</c:v>
                </c:pt>
                <c:pt idx="7">
                  <c:v>0.48588404498405985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9056"/>
        <c:axId val="352749448"/>
      </c:scatterChart>
      <c:valAx>
        <c:axId val="352749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9448"/>
        <c:crosses val="autoZero"/>
        <c:crossBetween val="midCat"/>
      </c:valAx>
      <c:valAx>
        <c:axId val="352749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Odds of Survival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S(g2xt)'!$B$3:$B$10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S(g2xt)'!$Y$3:$Y$10</c:f>
              <c:numCache>
                <c:formatCode>0.0000</c:formatCode>
                <c:ptCount val="8"/>
                <c:pt idx="0">
                  <c:v>1.9183236960246342</c:v>
                </c:pt>
                <c:pt idx="1">
                  <c:v>94.64242060067248</c:v>
                </c:pt>
                <c:pt idx="2">
                  <c:v>4.3855580902789342</c:v>
                </c:pt>
                <c:pt idx="3">
                  <c:v>1.1464339047945948</c:v>
                </c:pt>
                <c:pt idx="4">
                  <c:v>10.002113911692579</c:v>
                </c:pt>
                <c:pt idx="5">
                  <c:v>1.8452371746889356</c:v>
                </c:pt>
                <c:pt idx="6">
                  <c:v>0.22752755334405772</c:v>
                </c:pt>
                <c:pt idx="7">
                  <c:v>2.103328671408327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S(g2xt)'!$B$11:$B$18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S(g2xt)'!$Y$11:$Y$18</c:f>
              <c:numCache>
                <c:formatCode>0.0000</c:formatCode>
                <c:ptCount val="8"/>
                <c:pt idx="0">
                  <c:v>0.53047736071708507</c:v>
                </c:pt>
                <c:pt idx="1">
                  <c:v>3.647732699168535</c:v>
                </c:pt>
                <c:pt idx="2">
                  <c:v>12.741723539585498</c:v>
                </c:pt>
                <c:pt idx="3">
                  <c:v>0.74442604062490458</c:v>
                </c:pt>
                <c:pt idx="4">
                  <c:v>4.3273980466541069</c:v>
                </c:pt>
                <c:pt idx="5">
                  <c:v>0.44275360796122504</c:v>
                </c:pt>
                <c:pt idx="6">
                  <c:v>0.1838478316880906</c:v>
                </c:pt>
                <c:pt idx="7">
                  <c:v>0.94508649312195547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7488"/>
        <c:axId val="352747096"/>
      </c:scatterChart>
      <c:valAx>
        <c:axId val="3527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7096"/>
        <c:crosses val="autoZero"/>
        <c:crossBetween val="midCat"/>
      </c:valAx>
      <c:valAx>
        <c:axId val="35274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'KnownFate S(T)'!$M$2</c:f>
              <c:strCache>
                <c:ptCount val="1"/>
                <c:pt idx="0">
                  <c:v>Shat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'KnownFate S(T)'!$M$3:$M$10</c:f>
              <c:numCache>
                <c:formatCode>0.0000</c:formatCode>
                <c:ptCount val="8"/>
                <c:pt idx="0">
                  <c:v>0.37754066879814546</c:v>
                </c:pt>
                <c:pt idx="1">
                  <c:v>0.31002551887238755</c:v>
                </c:pt>
                <c:pt idx="2">
                  <c:v>0.24973989440488245</c:v>
                </c:pt>
                <c:pt idx="3">
                  <c:v>0.19781611144141825</c:v>
                </c:pt>
                <c:pt idx="4">
                  <c:v>0.1544652650835347</c:v>
                </c:pt>
                <c:pt idx="5">
                  <c:v>0.11920292202211757</c:v>
                </c:pt>
                <c:pt idx="6">
                  <c:v>9.1122961014856105E-2</c:v>
                </c:pt>
                <c:pt idx="7">
                  <c:v>6.9138420343346815E-2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0232"/>
        <c:axId val="352750624"/>
      </c:scatterChart>
      <c:scatterChart>
        <c:scatterStyle val="lineMarker"/>
        <c:varyColors val="0"/>
        <c:ser>
          <c:idx val="1"/>
          <c:order val="1"/>
          <c:tx>
            <c:strRef>
              <c:f>'KnownFate S(T)'!$L$2</c:f>
              <c:strCache>
                <c:ptCount val="1"/>
                <c:pt idx="0">
                  <c:v>Odds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'KnownFate S(T)'!$L$3:$L$10</c:f>
              <c:numCache>
                <c:formatCode>0.0000</c:formatCode>
                <c:ptCount val="8"/>
                <c:pt idx="0">
                  <c:v>0.60653065971263342</c:v>
                </c:pt>
                <c:pt idx="1">
                  <c:v>0.44932896411722156</c:v>
                </c:pt>
                <c:pt idx="2">
                  <c:v>0.33287108369807961</c:v>
                </c:pt>
                <c:pt idx="3">
                  <c:v>0.24659696394160649</c:v>
                </c:pt>
                <c:pt idx="4">
                  <c:v>0.18268352405273466</c:v>
                </c:pt>
                <c:pt idx="5">
                  <c:v>0.13533528323661273</c:v>
                </c:pt>
                <c:pt idx="6">
                  <c:v>0.10025884372280371</c:v>
                </c:pt>
                <c:pt idx="7">
                  <c:v>7.4273578214333877E-2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1408"/>
        <c:axId val="352751016"/>
      </c:scatterChart>
      <c:valAx>
        <c:axId val="352750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0624"/>
        <c:crosses val="autoZero"/>
        <c:crossBetween val="midCat"/>
      </c:valAx>
      <c:valAx>
        <c:axId val="35275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Survival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0232"/>
        <c:crosses val="autoZero"/>
        <c:crossBetween val="midCat"/>
      </c:valAx>
      <c:valAx>
        <c:axId val="352751016"/>
        <c:scaling>
          <c:orientation val="minMax"/>
        </c:scaling>
        <c:delete val="0"/>
        <c:axPos val="r"/>
        <c:numFmt formatCode="0.0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1408"/>
        <c:crosses val="max"/>
        <c:crossBetween val="midCat"/>
      </c:valAx>
      <c:valAx>
        <c:axId val="35275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52751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Odds</a:t>
            </a:r>
            <a:r>
              <a:rPr lang="en-US" baseline="0"/>
              <a:t> of Survival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'KnownFate S(g2+T)'!$B$3:$B$10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'KnownFate S(g2+T)'!$K$3:$K$10</c:f>
              <c:numCache>
                <c:formatCode>0.0000</c:formatCode>
                <c:ptCount val="8"/>
                <c:pt idx="0">
                  <c:v>1.9031704843181159</c:v>
                </c:pt>
                <c:pt idx="1">
                  <c:v>1.7220598671126506</c:v>
                </c:pt>
                <c:pt idx="2">
                  <c:v>1.5581842038615583</c:v>
                </c:pt>
                <c:pt idx="3">
                  <c:v>1.4099033718465097</c:v>
                </c:pt>
                <c:pt idx="4">
                  <c:v>1.2757333266617894</c:v>
                </c:pt>
                <c:pt idx="5">
                  <c:v>1.1543312493990787</c:v>
                </c:pt>
                <c:pt idx="6">
                  <c:v>1.0444821072644856</c:v>
                </c:pt>
                <c:pt idx="7">
                  <c:v>0.94508649312195547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'KnownFate S(g2+T)'!$B$11:$B$18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'KnownFate S(g2+T)'!$K$11:$K$18</c:f>
              <c:numCache>
                <c:formatCode>0.0000</c:formatCode>
                <c:ptCount val="8"/>
                <c:pt idx="0">
                  <c:v>0.85514962225712987</c:v>
                </c:pt>
                <c:pt idx="1">
                  <c:v>0.77377137623756742</c:v>
                </c:pt>
                <c:pt idx="2">
                  <c:v>0.70013729422493154</c:v>
                </c:pt>
                <c:pt idx="3">
                  <c:v>0.63351042157717008</c:v>
                </c:pt>
                <c:pt idx="4">
                  <c:v>0.57322393415875883</c:v>
                </c:pt>
                <c:pt idx="5">
                  <c:v>0.51867446454062616</c:v>
                </c:pt>
                <c:pt idx="6">
                  <c:v>0.46931606329612408</c:v>
                </c:pt>
                <c:pt idx="7">
                  <c:v>0.42465473495566591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46312"/>
        <c:axId val="352752192"/>
      </c:scatterChart>
      <c:valAx>
        <c:axId val="352746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2192"/>
        <c:crosses val="autoZero"/>
        <c:crossBetween val="midCat"/>
      </c:valAx>
      <c:valAx>
        <c:axId val="3527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46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Survival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'KnownFate S(g2+T)'!$B$3:$B$10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'KnownFate S(g2+T)'!$L$3:$L$10</c:f>
              <c:numCache>
                <c:formatCode>0.0000</c:formatCode>
                <c:ptCount val="8"/>
                <c:pt idx="0">
                  <c:v>0.65554899190328619</c:v>
                </c:pt>
                <c:pt idx="1">
                  <c:v>0.63263115110663515</c:v>
                </c:pt>
                <c:pt idx="2">
                  <c:v>0.60909773483453289</c:v>
                </c:pt>
                <c:pt idx="3">
                  <c:v>0.58504560320450405</c:v>
                </c:pt>
                <c:pt idx="4">
                  <c:v>0.56058120330519023</c:v>
                </c:pt>
                <c:pt idx="5">
                  <c:v>0.53581882995990693</c:v>
                </c:pt>
                <c:pt idx="6">
                  <c:v>0.51087857582769525</c:v>
                </c:pt>
                <c:pt idx="7">
                  <c:v>0.48588404498405985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'KnownFate S(g2+T)'!$B$11:$B$18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'KnownFate S(g2+T)'!$L$11:$L$18</c:f>
              <c:numCache>
                <c:formatCode>0.0000</c:formatCode>
                <c:ptCount val="8"/>
                <c:pt idx="0">
                  <c:v>0.46095992042770301</c:v>
                </c:pt>
                <c:pt idx="1">
                  <c:v>0.43622948628185187</c:v>
                </c:pt>
                <c:pt idx="2">
                  <c:v>0.4118122086981888</c:v>
                </c:pt>
                <c:pt idx="3">
                  <c:v>0.38782147527746391</c:v>
                </c:pt>
                <c:pt idx="4">
                  <c:v>0.36436258164688784</c:v>
                </c:pt>
                <c:pt idx="5">
                  <c:v>0.34153103686873182</c:v>
                </c:pt>
                <c:pt idx="6">
                  <c:v>0.31941123834398505</c:v>
                </c:pt>
                <c:pt idx="7">
                  <c:v>0.29807554387476259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2976"/>
        <c:axId val="352753368"/>
      </c:scatterChart>
      <c:valAx>
        <c:axId val="35275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3368"/>
        <c:crosses val="autoZero"/>
        <c:crossBetween val="midCat"/>
      </c:valAx>
      <c:valAx>
        <c:axId val="352753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2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Survival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Group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'Known Fate S(g2xT) (2)'!$B$3:$B$10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 (2)'!$M$3:$M$10</c:f>
              <c:numCache>
                <c:formatCode>0.0000</c:formatCode>
                <c:ptCount val="8"/>
                <c:pt idx="0">
                  <c:v>0.7198103685992242</c:v>
                </c:pt>
                <c:pt idx="1">
                  <c:v>0.7583255435989863</c:v>
                </c:pt>
                <c:pt idx="2">
                  <c:v>0.79306840043810944</c:v>
                </c:pt>
                <c:pt idx="3">
                  <c:v>0.82397601704832124</c:v>
                </c:pt>
                <c:pt idx="4">
                  <c:v>0.85113376760996395</c:v>
                </c:pt>
                <c:pt idx="5">
                  <c:v>0.87473847140258132</c:v>
                </c:pt>
                <c:pt idx="6">
                  <c:v>0.8950618010067859</c:v>
                </c:pt>
                <c:pt idx="7">
                  <c:v>0.91241787616985759</c:v>
                </c:pt>
              </c:numCache>
            </c:numRef>
          </c:yVal>
          <c:smooth val="0"/>
        </c:ser>
        <c:ser>
          <c:idx val="1"/>
          <c:order val="1"/>
          <c:tx>
            <c:v>Group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'Known Fate S(g2xT) (2)'!$B$11:$B$18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'Known Fate S(g2xT) (2)'!$M$11:$M$18</c:f>
              <c:numCache>
                <c:formatCode>0.0000</c:formatCode>
                <c:ptCount val="8"/>
                <c:pt idx="0">
                  <c:v>0.46095992042770301</c:v>
                </c:pt>
                <c:pt idx="1">
                  <c:v>0.43622948628185187</c:v>
                </c:pt>
                <c:pt idx="2">
                  <c:v>0.4118122086981888</c:v>
                </c:pt>
                <c:pt idx="3">
                  <c:v>0.38782147527746391</c:v>
                </c:pt>
                <c:pt idx="4">
                  <c:v>0.36436258164688784</c:v>
                </c:pt>
                <c:pt idx="5">
                  <c:v>0.34153103686873182</c:v>
                </c:pt>
                <c:pt idx="6">
                  <c:v>0.31941123834398505</c:v>
                </c:pt>
                <c:pt idx="7">
                  <c:v>0.29807554387476259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754152"/>
        <c:axId val="352754544"/>
      </c:scatterChart>
      <c:valAx>
        <c:axId val="35275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4544"/>
        <c:crosses val="autoZero"/>
        <c:crossBetween val="midCat"/>
      </c:valAx>
      <c:valAx>
        <c:axId val="352754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7541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</xdr:colOff>
      <xdr:row>1</xdr:row>
      <xdr:rowOff>190500</xdr:rowOff>
    </xdr:from>
    <xdr:ext cx="65" cy="172227"/>
    <xdr:sp macro="" textlink="">
      <xdr:nvSpPr>
        <xdr:cNvPr id="2" name="TextBox 1"/>
        <xdr:cNvSpPr txBox="1"/>
      </xdr:nvSpPr>
      <xdr:spPr>
        <a:xfrm>
          <a:off x="3005137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178592</xdr:colOff>
      <xdr:row>18</xdr:row>
      <xdr:rowOff>168672</xdr:rowOff>
    </xdr:from>
    <xdr:to>
      <xdr:col>22</xdr:col>
      <xdr:colOff>367109</xdr:colOff>
      <xdr:row>37</xdr:row>
      <xdr:rowOff>168670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190500</xdr:rowOff>
    </xdr:from>
    <xdr:ext cx="65" cy="172227"/>
    <xdr:sp macro="" textlink="">
      <xdr:nvSpPr>
        <xdr:cNvPr id="2" name="TextBox 1"/>
        <xdr:cNvSpPr txBox="1"/>
      </xdr:nvSpPr>
      <xdr:spPr>
        <a:xfrm>
          <a:off x="3176587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190500</xdr:rowOff>
    </xdr:from>
    <xdr:ext cx="65" cy="172227"/>
    <xdr:sp macro="" textlink="">
      <xdr:nvSpPr>
        <xdr:cNvPr id="2" name="TextBox 1"/>
        <xdr:cNvSpPr txBox="1"/>
      </xdr:nvSpPr>
      <xdr:spPr>
        <a:xfrm>
          <a:off x="3181350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52387</xdr:colOff>
      <xdr:row>1</xdr:row>
      <xdr:rowOff>190500</xdr:rowOff>
    </xdr:from>
    <xdr:ext cx="65" cy="172227"/>
    <xdr:sp macro="" textlink="">
      <xdr:nvSpPr>
        <xdr:cNvPr id="2" name="TextBox 1"/>
        <xdr:cNvSpPr txBox="1"/>
      </xdr:nvSpPr>
      <xdr:spPr>
        <a:xfrm>
          <a:off x="3176587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11</xdr:row>
      <xdr:rowOff>114300</xdr:rowOff>
    </xdr:from>
    <xdr:to>
      <xdr:col>21</xdr:col>
      <xdr:colOff>466725</xdr:colOff>
      <xdr:row>26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198437</xdr:colOff>
      <xdr:row>23</xdr:row>
      <xdr:rowOff>39686</xdr:rowOff>
    </xdr:from>
    <xdr:to>
      <xdr:col>15</xdr:col>
      <xdr:colOff>119063</xdr:colOff>
      <xdr:row>42</xdr:row>
      <xdr:rowOff>39684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297656</xdr:colOff>
      <xdr:row>23</xdr:row>
      <xdr:rowOff>19843</xdr:rowOff>
    </xdr:from>
    <xdr:to>
      <xdr:col>25</xdr:col>
      <xdr:colOff>515939</xdr:colOff>
      <xdr:row>42</xdr:row>
      <xdr:rowOff>19841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26195</xdr:colOff>
      <xdr:row>21</xdr:row>
      <xdr:rowOff>188515</xdr:rowOff>
    </xdr:from>
    <xdr:to>
      <xdr:col>14</xdr:col>
      <xdr:colOff>29767</xdr:colOff>
      <xdr:row>40</xdr:row>
      <xdr:rowOff>49607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24</xdr:col>
      <xdr:colOff>92869</xdr:colOff>
      <xdr:row>40</xdr:row>
      <xdr:rowOff>49608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52387</xdr:colOff>
      <xdr:row>1</xdr:row>
      <xdr:rowOff>190500</xdr:rowOff>
    </xdr:from>
    <xdr:ext cx="65" cy="172227"/>
    <xdr:sp macro="" textlink="">
      <xdr:nvSpPr>
        <xdr:cNvPr id="2" name="TextBox 1"/>
        <xdr:cNvSpPr txBox="1"/>
      </xdr:nvSpPr>
      <xdr:spPr>
        <a:xfrm>
          <a:off x="5443537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13</xdr:col>
      <xdr:colOff>147637</xdr:colOff>
      <xdr:row>12</xdr:row>
      <xdr:rowOff>142875</xdr:rowOff>
    </xdr:from>
    <xdr:to>
      <xdr:col>20</xdr:col>
      <xdr:colOff>452437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416717</xdr:colOff>
      <xdr:row>21</xdr:row>
      <xdr:rowOff>39687</xdr:rowOff>
    </xdr:from>
    <xdr:to>
      <xdr:col>24</xdr:col>
      <xdr:colOff>228202</xdr:colOff>
      <xdr:row>37</xdr:row>
      <xdr:rowOff>128983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674687</xdr:colOff>
      <xdr:row>21</xdr:row>
      <xdr:rowOff>49608</xdr:rowOff>
    </xdr:from>
    <xdr:to>
      <xdr:col>13</xdr:col>
      <xdr:colOff>109140</xdr:colOff>
      <xdr:row>37</xdr:row>
      <xdr:rowOff>174623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436562</xdr:colOff>
      <xdr:row>21</xdr:row>
      <xdr:rowOff>178593</xdr:rowOff>
    </xdr:from>
    <xdr:to>
      <xdr:col>11</xdr:col>
      <xdr:colOff>287735</xdr:colOff>
      <xdr:row>40</xdr:row>
      <xdr:rowOff>59529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22</xdr:col>
      <xdr:colOff>39689</xdr:colOff>
      <xdr:row>40</xdr:row>
      <xdr:rowOff>69451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52387</xdr:colOff>
      <xdr:row>1</xdr:row>
      <xdr:rowOff>190500</xdr:rowOff>
    </xdr:from>
    <xdr:ext cx="65" cy="172227"/>
    <xdr:sp macro="" textlink="">
      <xdr:nvSpPr>
        <xdr:cNvPr id="2" name="TextBox 1"/>
        <xdr:cNvSpPr txBox="1"/>
      </xdr:nvSpPr>
      <xdr:spPr>
        <a:xfrm>
          <a:off x="5443537" y="381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147637</xdr:colOff>
      <xdr:row>12</xdr:row>
      <xdr:rowOff>142875</xdr:rowOff>
    </xdr:from>
    <xdr:to>
      <xdr:col>19</xdr:col>
      <xdr:colOff>452437</xdr:colOff>
      <xdr:row>27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C20" sqref="C20"/>
    </sheetView>
  </sheetViews>
  <sheetFormatPr defaultRowHeight="15" x14ac:dyDescent="0.25"/>
  <cols>
    <col min="1" max="1" width="9.140625" style="1"/>
    <col min="2" max="2" width="3" style="8" bestFit="1" customWidth="1"/>
    <col min="3" max="3" width="1.5703125" style="8" bestFit="1" customWidth="1"/>
    <col min="4" max="4" width="3.140625" style="6" customWidth="1"/>
    <col min="7" max="7" width="11.7109375" customWidth="1"/>
  </cols>
  <sheetData>
    <row r="1" spans="1:14" x14ac:dyDescent="0.25">
      <c r="E1" s="16" t="s">
        <v>7</v>
      </c>
    </row>
    <row r="2" spans="1:14" ht="30" x14ac:dyDescent="0.25">
      <c r="A2" s="1" t="s">
        <v>9</v>
      </c>
      <c r="B2" s="53" t="s">
        <v>6</v>
      </c>
      <c r="C2" s="53"/>
      <c r="D2" s="53"/>
      <c r="E2" s="17" t="s">
        <v>12</v>
      </c>
      <c r="G2" s="33" t="s">
        <v>69</v>
      </c>
      <c r="H2" s="33" t="s">
        <v>67</v>
      </c>
      <c r="I2" s="33" t="s">
        <v>65</v>
      </c>
      <c r="J2" s="16"/>
      <c r="K2" s="16"/>
      <c r="L2" s="16"/>
      <c r="M2" s="16"/>
      <c r="N2" s="16"/>
    </row>
    <row r="3" spans="1:14" x14ac:dyDescent="0.25">
      <c r="A3" s="1">
        <v>1</v>
      </c>
      <c r="B3" s="9">
        <v>1</v>
      </c>
      <c r="C3" s="9" t="s">
        <v>11</v>
      </c>
      <c r="D3" s="7" t="s">
        <v>10</v>
      </c>
      <c r="E3" s="10">
        <v>1</v>
      </c>
      <c r="G3">
        <f>E3*$E$12</f>
        <v>-0.2</v>
      </c>
      <c r="H3" s="26">
        <f>EXP(G3)</f>
        <v>0.81873075307798182</v>
      </c>
      <c r="I3">
        <f>H3/(1+H3)</f>
        <v>0.4501660026875221</v>
      </c>
    </row>
    <row r="4" spans="1:14" x14ac:dyDescent="0.25">
      <c r="A4" s="1">
        <v>2</v>
      </c>
      <c r="B4" s="9">
        <v>2</v>
      </c>
      <c r="C4" s="9" t="s">
        <v>11</v>
      </c>
      <c r="D4" s="7" t="s">
        <v>10</v>
      </c>
      <c r="E4" s="10">
        <v>1</v>
      </c>
      <c r="G4">
        <f t="shared" ref="G4:G10" si="0">E4*$E$12</f>
        <v>-0.2</v>
      </c>
      <c r="H4" s="26">
        <f t="shared" ref="H4:H10" si="1">EXP(G4)</f>
        <v>0.81873075307798182</v>
      </c>
      <c r="I4">
        <f t="shared" ref="I4:I10" si="2">H4/(1+H4)</f>
        <v>0.4501660026875221</v>
      </c>
    </row>
    <row r="5" spans="1:14" x14ac:dyDescent="0.25">
      <c r="A5" s="1">
        <v>3</v>
      </c>
      <c r="B5" s="9">
        <v>3</v>
      </c>
      <c r="C5" s="9" t="s">
        <v>11</v>
      </c>
      <c r="D5" s="7" t="s">
        <v>10</v>
      </c>
      <c r="E5" s="10">
        <v>1</v>
      </c>
      <c r="G5">
        <f t="shared" si="0"/>
        <v>-0.2</v>
      </c>
      <c r="H5" s="26">
        <f t="shared" si="1"/>
        <v>0.81873075307798182</v>
      </c>
      <c r="I5">
        <f t="shared" si="2"/>
        <v>0.4501660026875221</v>
      </c>
    </row>
    <row r="6" spans="1:14" x14ac:dyDescent="0.25">
      <c r="A6" s="1">
        <v>4</v>
      </c>
      <c r="B6" s="9">
        <v>4</v>
      </c>
      <c r="C6" s="9" t="s">
        <v>11</v>
      </c>
      <c r="D6" s="7" t="s">
        <v>10</v>
      </c>
      <c r="E6" s="10">
        <v>1</v>
      </c>
      <c r="G6">
        <f t="shared" si="0"/>
        <v>-0.2</v>
      </c>
      <c r="H6" s="26">
        <f t="shared" si="1"/>
        <v>0.81873075307798182</v>
      </c>
      <c r="I6">
        <f t="shared" si="2"/>
        <v>0.4501660026875221</v>
      </c>
    </row>
    <row r="7" spans="1:14" x14ac:dyDescent="0.25">
      <c r="A7" s="1">
        <v>5</v>
      </c>
      <c r="B7" s="9">
        <v>5</v>
      </c>
      <c r="C7" s="9" t="s">
        <v>11</v>
      </c>
      <c r="D7" s="7" t="s">
        <v>10</v>
      </c>
      <c r="E7" s="10">
        <v>1</v>
      </c>
      <c r="G7">
        <f t="shared" si="0"/>
        <v>-0.2</v>
      </c>
      <c r="H7" s="26">
        <f t="shared" si="1"/>
        <v>0.81873075307798182</v>
      </c>
      <c r="I7">
        <f t="shared" si="2"/>
        <v>0.4501660026875221</v>
      </c>
    </row>
    <row r="8" spans="1:14" x14ac:dyDescent="0.25">
      <c r="A8" s="1">
        <v>6</v>
      </c>
      <c r="B8" s="9">
        <v>6</v>
      </c>
      <c r="C8" s="9" t="s">
        <v>11</v>
      </c>
      <c r="D8" s="7" t="s">
        <v>10</v>
      </c>
      <c r="E8" s="10">
        <v>1</v>
      </c>
      <c r="G8">
        <f t="shared" si="0"/>
        <v>-0.2</v>
      </c>
      <c r="H8" s="26">
        <f t="shared" si="1"/>
        <v>0.81873075307798182</v>
      </c>
      <c r="I8">
        <f t="shared" si="2"/>
        <v>0.4501660026875221</v>
      </c>
    </row>
    <row r="9" spans="1:14" x14ac:dyDescent="0.25">
      <c r="A9" s="1">
        <v>7</v>
      </c>
      <c r="B9" s="9">
        <v>7</v>
      </c>
      <c r="C9" s="9" t="s">
        <v>11</v>
      </c>
      <c r="D9" s="7" t="s">
        <v>10</v>
      </c>
      <c r="E9" s="10">
        <v>1</v>
      </c>
      <c r="G9">
        <f t="shared" si="0"/>
        <v>-0.2</v>
      </c>
      <c r="H9" s="26">
        <f t="shared" si="1"/>
        <v>0.81873075307798182</v>
      </c>
      <c r="I9">
        <f t="shared" si="2"/>
        <v>0.4501660026875221</v>
      </c>
    </row>
    <row r="10" spans="1:14" ht="15.75" thickBot="1" x14ac:dyDescent="0.3">
      <c r="A10" s="12">
        <v>8</v>
      </c>
      <c r="B10" s="13">
        <v>8</v>
      </c>
      <c r="C10" s="13" t="s">
        <v>11</v>
      </c>
      <c r="D10" s="14" t="s">
        <v>10</v>
      </c>
      <c r="E10" s="18">
        <v>1</v>
      </c>
      <c r="G10">
        <f t="shared" si="0"/>
        <v>-0.2</v>
      </c>
      <c r="H10" s="26">
        <f t="shared" si="1"/>
        <v>0.81873075307798182</v>
      </c>
      <c r="I10">
        <f t="shared" si="2"/>
        <v>0.4501660026875221</v>
      </c>
    </row>
    <row r="11" spans="1:14" x14ac:dyDescent="0.25">
      <c r="A11"/>
      <c r="B11"/>
      <c r="C11"/>
      <c r="D11"/>
    </row>
    <row r="12" spans="1:14" x14ac:dyDescent="0.25">
      <c r="A12" t="s">
        <v>63</v>
      </c>
      <c r="B12"/>
      <c r="C12"/>
      <c r="D12"/>
      <c r="E12" s="20">
        <v>-0.2</v>
      </c>
    </row>
    <row r="13" spans="1:14" x14ac:dyDescent="0.25">
      <c r="A13"/>
      <c r="B13"/>
      <c r="C13"/>
      <c r="D13"/>
    </row>
    <row r="14" spans="1:14" x14ac:dyDescent="0.25">
      <c r="A14"/>
      <c r="B14"/>
      <c r="C14"/>
      <c r="D14"/>
    </row>
    <row r="15" spans="1:14" x14ac:dyDescent="0.25">
      <c r="A15"/>
      <c r="B15"/>
      <c r="C15"/>
      <c r="D15"/>
    </row>
    <row r="16" spans="1:14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</sheetData>
  <mergeCells count="1">
    <mergeCell ref="B2:D2"/>
  </mergeCells>
  <conditionalFormatting sqref="E3:E10 E12">
    <cfRule type="containsText" dxfId="83" priority="2" operator="containsText" text="Var">
      <formula>NOT(ISERROR(SEARCH("Var",E3)))</formula>
    </cfRule>
    <cfRule type="cellIs" dxfId="82" priority="3" operator="greaterThan">
      <formula>1</formula>
    </cfRule>
    <cfRule type="cellIs" dxfId="81" priority="4" operator="equal">
      <formula>1</formula>
    </cfRule>
  </conditionalFormatting>
  <conditionalFormatting sqref="A3:A1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Y26" sqref="Y26"/>
    </sheetView>
  </sheetViews>
  <sheetFormatPr defaultRowHeight="15" x14ac:dyDescent="0.25"/>
  <cols>
    <col min="2" max="2" width="9.140625" style="1"/>
    <col min="3" max="3" width="3" style="8" bestFit="1" customWidth="1"/>
    <col min="4" max="4" width="1.5703125" style="8" bestFit="1" customWidth="1"/>
    <col min="5" max="5" width="3.140625" style="6" customWidth="1"/>
  </cols>
  <sheetData>
    <row r="1" spans="1:12" x14ac:dyDescent="0.25">
      <c r="F1" s="16" t="s">
        <v>7</v>
      </c>
      <c r="G1" s="16"/>
      <c r="H1" s="16"/>
    </row>
    <row r="2" spans="1:12" ht="30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79</v>
      </c>
      <c r="H2" s="17" t="s">
        <v>81</v>
      </c>
      <c r="J2" s="32" t="s">
        <v>82</v>
      </c>
      <c r="K2" s="34" t="s">
        <v>67</v>
      </c>
      <c r="L2" s="34" t="s">
        <v>65</v>
      </c>
    </row>
    <row r="3" spans="1:12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H3" s="10">
        <f>G3^2</f>
        <v>1</v>
      </c>
      <c r="J3">
        <f>SUMPRODUCT(F3:H3,$F$12:$H$12)</f>
        <v>-0.35000000000000003</v>
      </c>
      <c r="K3" s="35">
        <f>EXP(J3)</f>
        <v>0.70468808971871344</v>
      </c>
      <c r="L3" s="35">
        <f>K3/(1+K3)</f>
        <v>0.41338242108266998</v>
      </c>
    </row>
    <row r="4" spans="1:12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2</v>
      </c>
      <c r="H4" s="10">
        <f t="shared" ref="H4:H10" si="0">G4^2</f>
        <v>4</v>
      </c>
      <c r="J4">
        <f t="shared" ref="J4:J10" si="1">SUMPRODUCT(F4:H4,$F$12:$H$12)</f>
        <v>-0.40000000000000008</v>
      </c>
      <c r="K4" s="35">
        <f t="shared" ref="K4:K10" si="2">EXP(J4)</f>
        <v>0.67032004603563922</v>
      </c>
      <c r="L4" s="35">
        <f t="shared" ref="L4:L10" si="3">K4/(1+K4)</f>
        <v>0.401312339887548</v>
      </c>
    </row>
    <row r="5" spans="1:12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3</v>
      </c>
      <c r="H5" s="10">
        <f t="shared" si="0"/>
        <v>9</v>
      </c>
      <c r="J5">
        <f t="shared" si="1"/>
        <v>-0.35000000000000003</v>
      </c>
      <c r="K5" s="35">
        <f t="shared" si="2"/>
        <v>0.70468808971871344</v>
      </c>
      <c r="L5" s="35">
        <f t="shared" si="3"/>
        <v>0.41338242108266998</v>
      </c>
    </row>
    <row r="6" spans="1:12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4</v>
      </c>
      <c r="H6" s="10">
        <f t="shared" si="0"/>
        <v>16</v>
      </c>
      <c r="J6">
        <f t="shared" si="1"/>
        <v>-0.19999999999999996</v>
      </c>
      <c r="K6" s="35">
        <f t="shared" si="2"/>
        <v>0.81873075307798193</v>
      </c>
      <c r="L6" s="35">
        <f t="shared" si="3"/>
        <v>0.4501660026875221</v>
      </c>
    </row>
    <row r="7" spans="1:12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5</v>
      </c>
      <c r="H7" s="10">
        <f t="shared" si="0"/>
        <v>25</v>
      </c>
      <c r="J7">
        <f t="shared" si="1"/>
        <v>5.0000000000000044E-2</v>
      </c>
      <c r="K7" s="35">
        <f t="shared" si="2"/>
        <v>1.0512710963760241</v>
      </c>
      <c r="L7" s="35">
        <f t="shared" si="3"/>
        <v>0.51249739648421033</v>
      </c>
    </row>
    <row r="8" spans="1:12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6</v>
      </c>
      <c r="H8" s="10">
        <f t="shared" si="0"/>
        <v>36</v>
      </c>
      <c r="J8">
        <f t="shared" si="1"/>
        <v>0.39999999999999991</v>
      </c>
      <c r="K8" s="35">
        <f t="shared" si="2"/>
        <v>1.4918246976412701</v>
      </c>
      <c r="L8" s="35">
        <f t="shared" si="3"/>
        <v>0.59868766011245189</v>
      </c>
    </row>
    <row r="9" spans="1:12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7</v>
      </c>
      <c r="H9" s="10">
        <f t="shared" si="0"/>
        <v>49</v>
      </c>
      <c r="J9">
        <f t="shared" si="1"/>
        <v>0.85000000000000009</v>
      </c>
      <c r="K9" s="35">
        <f t="shared" si="2"/>
        <v>2.3396468519259912</v>
      </c>
      <c r="L9" s="35">
        <f t="shared" si="3"/>
        <v>0.700567142473973</v>
      </c>
    </row>
    <row r="10" spans="1:12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0">
        <v>8</v>
      </c>
      <c r="H10" s="10">
        <f t="shared" si="0"/>
        <v>64</v>
      </c>
      <c r="J10">
        <f t="shared" si="1"/>
        <v>1.4000000000000001</v>
      </c>
      <c r="K10" s="35">
        <f t="shared" si="2"/>
        <v>4.0551999668446754</v>
      </c>
      <c r="L10" s="36">
        <f t="shared" si="3"/>
        <v>0.8021838885585818</v>
      </c>
    </row>
    <row r="12" spans="1:12" x14ac:dyDescent="0.25">
      <c r="B12" s="37" t="s">
        <v>63</v>
      </c>
      <c r="C12"/>
      <c r="D12"/>
      <c r="E12"/>
      <c r="F12" s="20">
        <v>-0.2</v>
      </c>
      <c r="G12" s="20">
        <v>-0.2</v>
      </c>
      <c r="H12" s="20">
        <v>0.05</v>
      </c>
    </row>
    <row r="13" spans="1:12" x14ac:dyDescent="0.25">
      <c r="B13" s="37" t="s">
        <v>67</v>
      </c>
      <c r="F13">
        <f>EXP(F12)</f>
        <v>0.81873075307798182</v>
      </c>
      <c r="G13">
        <f>EXP(G12)</f>
        <v>0.81873075307798182</v>
      </c>
      <c r="H13">
        <f>EXP(H12)</f>
        <v>1.0512710963760241</v>
      </c>
    </row>
  </sheetData>
  <mergeCells count="1">
    <mergeCell ref="C2:E2"/>
  </mergeCells>
  <conditionalFormatting sqref="G12:H12 F3:H10">
    <cfRule type="containsText" dxfId="26" priority="4" operator="containsText" text="Var">
      <formula>NOT(ISERROR(SEARCH("Var",F3)))</formula>
    </cfRule>
    <cfRule type="cellIs" dxfId="25" priority="5" operator="greaterThan">
      <formula>1</formula>
    </cfRule>
    <cfRule type="cellIs" dxfId="24" priority="6" operator="equal">
      <formula>1</formula>
    </cfRule>
  </conditionalFormatting>
  <conditionalFormatting sqref="F12">
    <cfRule type="containsText" dxfId="23" priority="1" operator="containsText" text="Var">
      <formula>NOT(ISERROR(SEARCH("Var",F12)))</formula>
    </cfRule>
    <cfRule type="cellIs" dxfId="22" priority="2" operator="greaterThan">
      <formula>1</formula>
    </cfRule>
    <cfRule type="cellIs" dxfId="21" priority="3" operator="equal">
      <formula>1</formula>
    </cfRule>
  </conditionalFormatting>
  <conditionalFormatting sqref="B3:B10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:A10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6" zoomScaleNormal="96" workbookViewId="0">
      <selection activeCell="K22" sqref="K22"/>
    </sheetView>
  </sheetViews>
  <sheetFormatPr defaultRowHeight="15" x14ac:dyDescent="0.25"/>
  <cols>
    <col min="2" max="2" width="11.85546875" style="1" customWidth="1"/>
    <col min="3" max="3" width="3" style="8" bestFit="1" customWidth="1"/>
    <col min="4" max="4" width="1.5703125" style="8" bestFit="1" customWidth="1"/>
    <col min="5" max="5" width="3.140625" style="6" customWidth="1"/>
    <col min="8" max="10" width="10.42578125" customWidth="1"/>
  </cols>
  <sheetData>
    <row r="1" spans="1:16" x14ac:dyDescent="0.25">
      <c r="F1" s="16" t="s">
        <v>7</v>
      </c>
      <c r="G1" s="16"/>
      <c r="H1" s="16"/>
      <c r="I1" s="16"/>
      <c r="J1" s="16"/>
      <c r="K1" s="16"/>
    </row>
    <row r="2" spans="1:16" x14ac:dyDescent="0.25">
      <c r="F2" s="16" t="s">
        <v>0</v>
      </c>
      <c r="G2" s="16" t="s">
        <v>1</v>
      </c>
      <c r="H2" s="16" t="s">
        <v>2</v>
      </c>
      <c r="I2" s="16" t="s">
        <v>3</v>
      </c>
      <c r="J2" s="16" t="s">
        <v>4</v>
      </c>
      <c r="K2" s="16" t="s">
        <v>5</v>
      </c>
    </row>
    <row r="3" spans="1:16" ht="30" x14ac:dyDescent="0.25">
      <c r="A3" t="s">
        <v>8</v>
      </c>
      <c r="B3" s="1" t="s">
        <v>9</v>
      </c>
      <c r="C3" s="53" t="s">
        <v>6</v>
      </c>
      <c r="D3" s="53"/>
      <c r="E3" s="53"/>
      <c r="F3" s="17" t="s">
        <v>40</v>
      </c>
      <c r="G3" s="17" t="s">
        <v>83</v>
      </c>
      <c r="H3" s="17" t="s">
        <v>9</v>
      </c>
      <c r="I3" s="17" t="s">
        <v>84</v>
      </c>
      <c r="J3" s="17" t="s">
        <v>85</v>
      </c>
      <c r="K3" s="17" t="s">
        <v>86</v>
      </c>
      <c r="M3" s="29" t="s">
        <v>68</v>
      </c>
      <c r="N3" s="29" t="s">
        <v>67</v>
      </c>
      <c r="O3" s="29" t="s">
        <v>65</v>
      </c>
      <c r="P3" s="40" t="s">
        <v>78</v>
      </c>
    </row>
    <row r="4" spans="1:16" x14ac:dyDescent="0.25">
      <c r="A4" s="3">
        <v>1</v>
      </c>
      <c r="B4" s="1">
        <v>1</v>
      </c>
      <c r="C4" s="9">
        <v>1</v>
      </c>
      <c r="D4" s="9" t="s">
        <v>11</v>
      </c>
      <c r="E4" s="7" t="s">
        <v>10</v>
      </c>
      <c r="F4" s="10">
        <v>1</v>
      </c>
      <c r="G4" s="10">
        <v>1</v>
      </c>
      <c r="H4" s="10">
        <v>1</v>
      </c>
      <c r="I4" s="10">
        <f>H4*H4</f>
        <v>1</v>
      </c>
      <c r="J4" s="10">
        <f>G4*H4</f>
        <v>1</v>
      </c>
      <c r="K4" s="10">
        <f>G4*I4</f>
        <v>1</v>
      </c>
      <c r="M4">
        <f t="shared" ref="M4:M19" si="0">SUMPRODUCT(F4:K4,F$21:K$21)</f>
        <v>0.66852117143643541</v>
      </c>
      <c r="N4" s="26">
        <f>EXP(M4)</f>
        <v>1.9513494745071644</v>
      </c>
      <c r="O4" s="26">
        <f>N4/(1+N4)</f>
        <v>0.66117194570223281</v>
      </c>
      <c r="P4" s="26">
        <f>O4-O12</f>
        <v>0.19896940594259604</v>
      </c>
    </row>
    <row r="5" spans="1:16" x14ac:dyDescent="0.25">
      <c r="A5" s="3">
        <v>1</v>
      </c>
      <c r="B5" s="1">
        <v>2</v>
      </c>
      <c r="C5" s="9">
        <v>2</v>
      </c>
      <c r="D5" s="9" t="s">
        <v>11</v>
      </c>
      <c r="E5" s="7" t="s">
        <v>10</v>
      </c>
      <c r="F5" s="10">
        <v>1</v>
      </c>
      <c r="G5" s="10">
        <v>1</v>
      </c>
      <c r="H5" s="10">
        <v>2</v>
      </c>
      <c r="I5" s="10">
        <f t="shared" ref="I5:I19" si="1">H5*H5</f>
        <v>4</v>
      </c>
      <c r="J5" s="10">
        <f t="shared" ref="J5:J19" si="2">G5*H5</f>
        <v>2</v>
      </c>
      <c r="K5" s="10">
        <f t="shared" ref="K5:K19" si="3">G5*I5</f>
        <v>4</v>
      </c>
      <c r="M5">
        <f t="shared" si="0"/>
        <v>0.72352117143643535</v>
      </c>
      <c r="N5" s="26">
        <f t="shared" ref="N5:N19" si="4">EXP(M5)</f>
        <v>2.061679973242502</v>
      </c>
      <c r="O5" s="26">
        <f t="shared" ref="O5:O19" si="5">N5/(1+N5)</f>
        <v>0.67338193124706625</v>
      </c>
      <c r="P5" s="26">
        <f t="shared" ref="P5:P11" si="6">O5-O13</f>
        <v>0.23222766157262603</v>
      </c>
    </row>
    <row r="6" spans="1:16" x14ac:dyDescent="0.25">
      <c r="A6" s="3">
        <v>1</v>
      </c>
      <c r="B6" s="1">
        <v>3</v>
      </c>
      <c r="C6" s="9">
        <v>3</v>
      </c>
      <c r="D6" s="9" t="s">
        <v>11</v>
      </c>
      <c r="E6" s="7" t="s">
        <v>10</v>
      </c>
      <c r="F6" s="10">
        <v>1</v>
      </c>
      <c r="G6" s="10">
        <v>1</v>
      </c>
      <c r="H6" s="10">
        <v>3</v>
      </c>
      <c r="I6" s="10">
        <f t="shared" si="1"/>
        <v>9</v>
      </c>
      <c r="J6" s="10">
        <f t="shared" si="2"/>
        <v>3</v>
      </c>
      <c r="K6" s="10">
        <f t="shared" si="3"/>
        <v>9</v>
      </c>
      <c r="M6">
        <f t="shared" si="0"/>
        <v>0.9085211714364354</v>
      </c>
      <c r="N6" s="26">
        <f t="shared" si="4"/>
        <v>2.4806513614473524</v>
      </c>
      <c r="O6" s="26">
        <f t="shared" si="5"/>
        <v>0.712697453391548</v>
      </c>
      <c r="P6" s="26">
        <f t="shared" si="6"/>
        <v>0.2899436386981486</v>
      </c>
    </row>
    <row r="7" spans="1:16" x14ac:dyDescent="0.25">
      <c r="A7" s="3">
        <v>1</v>
      </c>
      <c r="B7" s="1">
        <v>4</v>
      </c>
      <c r="C7" s="9">
        <v>4</v>
      </c>
      <c r="D7" s="9" t="s">
        <v>11</v>
      </c>
      <c r="E7" s="7" t="s">
        <v>10</v>
      </c>
      <c r="F7" s="10">
        <v>1</v>
      </c>
      <c r="G7" s="10">
        <v>1</v>
      </c>
      <c r="H7" s="10">
        <v>4</v>
      </c>
      <c r="I7" s="10">
        <f t="shared" si="1"/>
        <v>16</v>
      </c>
      <c r="J7" s="10">
        <f t="shared" si="2"/>
        <v>4</v>
      </c>
      <c r="K7" s="10">
        <f t="shared" si="3"/>
        <v>16</v>
      </c>
      <c r="M7">
        <f t="shared" si="0"/>
        <v>1.2235211714364356</v>
      </c>
      <c r="N7" s="26">
        <f t="shared" si="4"/>
        <v>3.3991356252613851</v>
      </c>
      <c r="O7" s="26">
        <f t="shared" si="5"/>
        <v>0.77268261649910308</v>
      </c>
      <c r="P7" s="26">
        <f t="shared" si="6"/>
        <v>0.36570617576510933</v>
      </c>
    </row>
    <row r="8" spans="1:16" x14ac:dyDescent="0.25">
      <c r="A8" s="3">
        <v>1</v>
      </c>
      <c r="B8" s="1">
        <v>5</v>
      </c>
      <c r="C8" s="9">
        <v>5</v>
      </c>
      <c r="D8" s="9" t="s">
        <v>11</v>
      </c>
      <c r="E8" s="7" t="s">
        <v>10</v>
      </c>
      <c r="F8" s="10">
        <v>1</v>
      </c>
      <c r="G8" s="10">
        <v>1</v>
      </c>
      <c r="H8" s="10">
        <v>5</v>
      </c>
      <c r="I8" s="10">
        <f t="shared" si="1"/>
        <v>25</v>
      </c>
      <c r="J8" s="10">
        <f t="shared" si="2"/>
        <v>5</v>
      </c>
      <c r="K8" s="10">
        <f t="shared" si="3"/>
        <v>25</v>
      </c>
      <c r="M8">
        <f t="shared" si="0"/>
        <v>1.6685211714364354</v>
      </c>
      <c r="N8" s="26">
        <f t="shared" si="4"/>
        <v>5.3043178175259316</v>
      </c>
      <c r="O8" s="26">
        <f t="shared" si="5"/>
        <v>0.84137855531013817</v>
      </c>
      <c r="P8" s="26">
        <f t="shared" si="6"/>
        <v>0.44760529900287882</v>
      </c>
    </row>
    <row r="9" spans="1:16" x14ac:dyDescent="0.25">
      <c r="A9" s="3">
        <v>1</v>
      </c>
      <c r="B9" s="1">
        <v>6</v>
      </c>
      <c r="C9" s="9">
        <v>6</v>
      </c>
      <c r="D9" s="9" t="s">
        <v>11</v>
      </c>
      <c r="E9" s="7" t="s">
        <v>10</v>
      </c>
      <c r="F9" s="10">
        <v>1</v>
      </c>
      <c r="G9" s="10">
        <v>1</v>
      </c>
      <c r="H9" s="10">
        <v>6</v>
      </c>
      <c r="I9" s="10">
        <f t="shared" si="1"/>
        <v>36</v>
      </c>
      <c r="J9" s="10">
        <f t="shared" si="2"/>
        <v>6</v>
      </c>
      <c r="K9" s="10">
        <f t="shared" si="3"/>
        <v>36</v>
      </c>
      <c r="M9">
        <f t="shared" si="0"/>
        <v>2.2435211714364356</v>
      </c>
      <c r="N9" s="26">
        <f t="shared" si="4"/>
        <v>9.426465117979383</v>
      </c>
      <c r="O9" s="26">
        <f t="shared" si="5"/>
        <v>0.90409021766393283</v>
      </c>
      <c r="P9" s="26">
        <f t="shared" si="6"/>
        <v>0.52100627505308039</v>
      </c>
    </row>
    <row r="10" spans="1:16" x14ac:dyDescent="0.25">
      <c r="A10" s="3">
        <v>1</v>
      </c>
      <c r="B10" s="1">
        <v>7</v>
      </c>
      <c r="C10" s="9">
        <v>7</v>
      </c>
      <c r="D10" s="9" t="s">
        <v>11</v>
      </c>
      <c r="E10" s="7" t="s">
        <v>10</v>
      </c>
      <c r="F10" s="10">
        <v>1</v>
      </c>
      <c r="G10" s="10">
        <v>1</v>
      </c>
      <c r="H10" s="10">
        <v>7</v>
      </c>
      <c r="I10" s="10">
        <f t="shared" si="1"/>
        <v>49</v>
      </c>
      <c r="J10" s="10">
        <f t="shared" si="2"/>
        <v>7</v>
      </c>
      <c r="K10" s="10">
        <f t="shared" si="3"/>
        <v>49</v>
      </c>
      <c r="M10">
        <f t="shared" si="0"/>
        <v>2.9485211714364352</v>
      </c>
      <c r="N10" s="26">
        <f t="shared" si="4"/>
        <v>19.077720179558714</v>
      </c>
      <c r="O10" s="26">
        <f t="shared" si="5"/>
        <v>0.95019354831839387</v>
      </c>
      <c r="P10" s="26">
        <f t="shared" si="6"/>
        <v>0.57534663068811498</v>
      </c>
    </row>
    <row r="11" spans="1:16" ht="15.75" thickBot="1" x14ac:dyDescent="0.3">
      <c r="A11" s="11">
        <v>1</v>
      </c>
      <c r="B11" s="12">
        <v>8</v>
      </c>
      <c r="C11" s="13">
        <v>8</v>
      </c>
      <c r="D11" s="13" t="s">
        <v>11</v>
      </c>
      <c r="E11" s="14" t="s">
        <v>10</v>
      </c>
      <c r="F11" s="18">
        <v>1</v>
      </c>
      <c r="G11" s="18">
        <v>1</v>
      </c>
      <c r="H11" s="18">
        <v>8</v>
      </c>
      <c r="I11" s="18">
        <f t="shared" si="1"/>
        <v>64</v>
      </c>
      <c r="J11" s="18">
        <f t="shared" si="2"/>
        <v>8</v>
      </c>
      <c r="K11" s="18">
        <f t="shared" si="3"/>
        <v>64</v>
      </c>
      <c r="M11" s="19">
        <f t="shared" si="0"/>
        <v>3.7835211714364352</v>
      </c>
      <c r="N11" s="39">
        <f t="shared" si="4"/>
        <v>43.970597479135549</v>
      </c>
      <c r="O11" s="39">
        <f t="shared" si="5"/>
        <v>0.97776324852112628</v>
      </c>
      <c r="P11" s="39">
        <f t="shared" si="6"/>
        <v>0.60875617253038738</v>
      </c>
    </row>
    <row r="12" spans="1:16" x14ac:dyDescent="0.25">
      <c r="A12" s="4">
        <v>2</v>
      </c>
      <c r="B12" s="1">
        <v>1</v>
      </c>
      <c r="C12" s="9">
        <v>9</v>
      </c>
      <c r="D12" s="9" t="s">
        <v>11</v>
      </c>
      <c r="E12" s="7" t="s">
        <v>10</v>
      </c>
      <c r="F12" s="10">
        <v>1</v>
      </c>
      <c r="G12" s="10">
        <v>0</v>
      </c>
      <c r="H12" s="10">
        <v>1</v>
      </c>
      <c r="I12" s="10">
        <f t="shared" si="1"/>
        <v>1</v>
      </c>
      <c r="J12" s="10">
        <f t="shared" si="2"/>
        <v>0</v>
      </c>
      <c r="K12" s="10">
        <f t="shared" si="3"/>
        <v>0</v>
      </c>
      <c r="M12">
        <f t="shared" si="0"/>
        <v>-0.15147882856356459</v>
      </c>
      <c r="N12" s="26">
        <f t="shared" si="4"/>
        <v>0.85943607757660267</v>
      </c>
      <c r="O12" s="26">
        <f t="shared" si="5"/>
        <v>0.46220253975963677</v>
      </c>
      <c r="P12" s="26"/>
    </row>
    <row r="13" spans="1:16" x14ac:dyDescent="0.25">
      <c r="A13" s="4">
        <v>2</v>
      </c>
      <c r="B13" s="1">
        <v>2</v>
      </c>
      <c r="C13" s="9">
        <v>10</v>
      </c>
      <c r="D13" s="9" t="s">
        <v>11</v>
      </c>
      <c r="E13" s="7" t="s">
        <v>10</v>
      </c>
      <c r="F13" s="10">
        <v>1</v>
      </c>
      <c r="G13" s="10">
        <v>0</v>
      </c>
      <c r="H13" s="10">
        <v>2</v>
      </c>
      <c r="I13" s="10">
        <f t="shared" si="1"/>
        <v>4</v>
      </c>
      <c r="J13" s="10">
        <f t="shared" si="2"/>
        <v>0</v>
      </c>
      <c r="K13" s="10">
        <f t="shared" si="3"/>
        <v>0</v>
      </c>
      <c r="M13">
        <f t="shared" si="0"/>
        <v>-0.23647882856356464</v>
      </c>
      <c r="N13" s="26">
        <f t="shared" si="4"/>
        <v>0.78940259491191334</v>
      </c>
      <c r="O13" s="26">
        <f t="shared" si="5"/>
        <v>0.44115426967444021</v>
      </c>
      <c r="P13" s="26"/>
    </row>
    <row r="14" spans="1:16" x14ac:dyDescent="0.25">
      <c r="A14" s="4">
        <v>2</v>
      </c>
      <c r="B14" s="1">
        <v>3</v>
      </c>
      <c r="C14" s="9">
        <v>11</v>
      </c>
      <c r="D14" s="9" t="s">
        <v>11</v>
      </c>
      <c r="E14" s="7" t="s">
        <v>10</v>
      </c>
      <c r="F14" s="10">
        <v>1</v>
      </c>
      <c r="G14" s="10">
        <v>0</v>
      </c>
      <c r="H14" s="10">
        <v>3</v>
      </c>
      <c r="I14" s="10">
        <f t="shared" si="1"/>
        <v>9</v>
      </c>
      <c r="J14" s="10">
        <f t="shared" si="2"/>
        <v>0</v>
      </c>
      <c r="K14" s="10">
        <f t="shared" si="3"/>
        <v>0</v>
      </c>
      <c r="M14">
        <f t="shared" si="0"/>
        <v>-0.31147882856356468</v>
      </c>
      <c r="N14" s="26">
        <f t="shared" si="4"/>
        <v>0.7323631155203848</v>
      </c>
      <c r="O14" s="26">
        <f t="shared" si="5"/>
        <v>0.4227538146933994</v>
      </c>
      <c r="P14" s="26"/>
    </row>
    <row r="15" spans="1:16" x14ac:dyDescent="0.25">
      <c r="A15" s="4">
        <v>2</v>
      </c>
      <c r="B15" s="1">
        <v>4</v>
      </c>
      <c r="C15" s="9">
        <v>12</v>
      </c>
      <c r="D15" s="9" t="s">
        <v>11</v>
      </c>
      <c r="E15" s="7" t="s">
        <v>10</v>
      </c>
      <c r="F15" s="10">
        <v>1</v>
      </c>
      <c r="G15" s="10">
        <v>0</v>
      </c>
      <c r="H15" s="10">
        <v>4</v>
      </c>
      <c r="I15" s="10">
        <f t="shared" si="1"/>
        <v>16</v>
      </c>
      <c r="J15" s="10">
        <f t="shared" si="2"/>
        <v>0</v>
      </c>
      <c r="K15" s="10">
        <f t="shared" si="3"/>
        <v>0</v>
      </c>
      <c r="M15">
        <f t="shared" si="0"/>
        <v>-0.37647882856356463</v>
      </c>
      <c r="N15" s="26">
        <f t="shared" si="4"/>
        <v>0.68627364693185933</v>
      </c>
      <c r="O15" s="26">
        <f t="shared" si="5"/>
        <v>0.40697644073399375</v>
      </c>
      <c r="P15" s="26"/>
    </row>
    <row r="16" spans="1:16" x14ac:dyDescent="0.25">
      <c r="A16" s="4">
        <v>2</v>
      </c>
      <c r="B16" s="1">
        <v>5</v>
      </c>
      <c r="C16" s="9">
        <v>13</v>
      </c>
      <c r="D16" s="9" t="s">
        <v>11</v>
      </c>
      <c r="E16" s="7" t="s">
        <v>10</v>
      </c>
      <c r="F16" s="10">
        <v>1</v>
      </c>
      <c r="G16" s="10">
        <v>0</v>
      </c>
      <c r="H16" s="10">
        <v>5</v>
      </c>
      <c r="I16" s="10">
        <f t="shared" si="1"/>
        <v>25</v>
      </c>
      <c r="J16" s="10">
        <f t="shared" si="2"/>
        <v>0</v>
      </c>
      <c r="K16" s="10">
        <f t="shared" si="3"/>
        <v>0</v>
      </c>
      <c r="M16">
        <f t="shared" si="0"/>
        <v>-0.43147882856356456</v>
      </c>
      <c r="N16" s="26">
        <f t="shared" si="4"/>
        <v>0.64954781425287789</v>
      </c>
      <c r="O16" s="26">
        <f t="shared" si="5"/>
        <v>0.39377325630725935</v>
      </c>
      <c r="P16" s="26"/>
    </row>
    <row r="17" spans="1:16" x14ac:dyDescent="0.25">
      <c r="A17" s="4">
        <v>2</v>
      </c>
      <c r="B17" s="1">
        <v>6</v>
      </c>
      <c r="C17" s="9">
        <v>14</v>
      </c>
      <c r="D17" s="9" t="s">
        <v>11</v>
      </c>
      <c r="E17" s="7" t="s">
        <v>10</v>
      </c>
      <c r="F17" s="10">
        <v>1</v>
      </c>
      <c r="G17" s="10">
        <v>0</v>
      </c>
      <c r="H17" s="10">
        <v>6</v>
      </c>
      <c r="I17" s="10">
        <f t="shared" si="1"/>
        <v>36</v>
      </c>
      <c r="J17" s="10">
        <f t="shared" si="2"/>
        <v>0</v>
      </c>
      <c r="K17" s="10">
        <f t="shared" si="3"/>
        <v>0</v>
      </c>
      <c r="M17">
        <f t="shared" si="0"/>
        <v>-0.47647882856356466</v>
      </c>
      <c r="N17" s="26">
        <f t="shared" si="4"/>
        <v>0.62096607475594534</v>
      </c>
      <c r="O17" s="26">
        <f t="shared" si="5"/>
        <v>0.38308394261085243</v>
      </c>
      <c r="P17" s="26"/>
    </row>
    <row r="18" spans="1:16" x14ac:dyDescent="0.25">
      <c r="A18" s="4">
        <v>2</v>
      </c>
      <c r="B18" s="1">
        <v>7</v>
      </c>
      <c r="C18" s="9">
        <v>15</v>
      </c>
      <c r="D18" s="9" t="s">
        <v>11</v>
      </c>
      <c r="E18" s="7" t="s">
        <v>10</v>
      </c>
      <c r="F18" s="10">
        <v>1</v>
      </c>
      <c r="G18" s="10">
        <v>0</v>
      </c>
      <c r="H18" s="10">
        <v>7</v>
      </c>
      <c r="I18" s="10">
        <f t="shared" si="1"/>
        <v>49</v>
      </c>
      <c r="J18" s="10">
        <f t="shared" si="2"/>
        <v>0</v>
      </c>
      <c r="K18" s="10">
        <f t="shared" si="3"/>
        <v>0</v>
      </c>
      <c r="M18">
        <f t="shared" si="0"/>
        <v>-0.51147882856356464</v>
      </c>
      <c r="N18" s="26">
        <f t="shared" si="4"/>
        <v>0.59960820509654178</v>
      </c>
      <c r="O18" s="26">
        <f t="shared" si="5"/>
        <v>0.37484691763027894</v>
      </c>
      <c r="P18" s="26"/>
    </row>
    <row r="19" spans="1:16" x14ac:dyDescent="0.25">
      <c r="A19" s="4">
        <v>2</v>
      </c>
      <c r="B19" s="1">
        <v>8</v>
      </c>
      <c r="C19" s="9">
        <v>16</v>
      </c>
      <c r="D19" s="9" t="s">
        <v>11</v>
      </c>
      <c r="E19" s="7" t="s">
        <v>10</v>
      </c>
      <c r="F19" s="10">
        <v>1</v>
      </c>
      <c r="G19" s="10">
        <v>0</v>
      </c>
      <c r="H19" s="10">
        <v>8</v>
      </c>
      <c r="I19" s="10">
        <f t="shared" si="1"/>
        <v>64</v>
      </c>
      <c r="J19" s="10">
        <f t="shared" si="2"/>
        <v>0</v>
      </c>
      <c r="K19" s="10">
        <f t="shared" si="3"/>
        <v>0</v>
      </c>
      <c r="M19">
        <f t="shared" si="0"/>
        <v>-0.53647882856356466</v>
      </c>
      <c r="N19" s="26">
        <f t="shared" si="4"/>
        <v>0.58480382576417456</v>
      </c>
      <c r="O19" s="26">
        <f t="shared" si="5"/>
        <v>0.36900707599073895</v>
      </c>
      <c r="P19" s="26"/>
    </row>
    <row r="21" spans="1:16" x14ac:dyDescent="0.25">
      <c r="B21" s="22" t="s">
        <v>63</v>
      </c>
      <c r="C21"/>
      <c r="D21"/>
      <c r="E21"/>
      <c r="F21">
        <v>-5.64788285635646E-2</v>
      </c>
      <c r="G21" s="20">
        <v>0.8</v>
      </c>
      <c r="H21">
        <v>-0.1</v>
      </c>
      <c r="I21">
        <v>5.0000000000000001E-3</v>
      </c>
      <c r="J21">
        <v>-0.04</v>
      </c>
      <c r="K21">
        <v>0.06</v>
      </c>
    </row>
    <row r="22" spans="1:16" x14ac:dyDescent="0.25">
      <c r="B22" s="27" t="s">
        <v>64</v>
      </c>
      <c r="C22"/>
      <c r="D22"/>
      <c r="E22"/>
      <c r="F22" s="26">
        <f>EXP(F21)</f>
        <v>0.94508649312195547</v>
      </c>
      <c r="G22" s="26">
        <f>EXP(G21)</f>
        <v>2.2255409284924679</v>
      </c>
      <c r="H22" s="26">
        <f>EXP(H21)</f>
        <v>0.90483741803595952</v>
      </c>
      <c r="I22" s="26">
        <f t="shared" ref="I22:K22" si="7">EXP(I21)</f>
        <v>1.005012520859401</v>
      </c>
      <c r="J22" s="26">
        <f t="shared" si="7"/>
        <v>0.96078943915232318</v>
      </c>
      <c r="K22" s="26">
        <f t="shared" si="7"/>
        <v>1.0618365465453596</v>
      </c>
    </row>
  </sheetData>
  <mergeCells count="1">
    <mergeCell ref="C3:E3"/>
  </mergeCells>
  <conditionalFormatting sqref="F4:K19">
    <cfRule type="containsText" dxfId="20" priority="3" operator="containsText" text="Var">
      <formula>NOT(ISERROR(SEARCH("Var",F4)))</formula>
    </cfRule>
    <cfRule type="cellIs" dxfId="19" priority="4" operator="greaterThan">
      <formula>1</formula>
    </cfRule>
    <cfRule type="cellIs" dxfId="18" priority="5" operator="equal">
      <formula>1</formula>
    </cfRule>
  </conditionalFormatting>
  <conditionalFormatting sqref="B4:B19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1:G21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21:K21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2" sqref="I2:L10"/>
    </sheetView>
  </sheetViews>
  <sheetFormatPr defaultRowHeight="15" x14ac:dyDescent="0.25"/>
  <cols>
    <col min="2" max="2" width="5.5703125" bestFit="1" customWidth="1"/>
    <col min="3" max="3" width="1.5703125" bestFit="1" customWidth="1"/>
    <col min="4" max="5" width="2" bestFit="1" customWidth="1"/>
  </cols>
  <sheetData>
    <row r="1" spans="1:12" x14ac:dyDescent="0.25">
      <c r="B1" s="1"/>
      <c r="C1" s="8"/>
      <c r="D1" s="8"/>
      <c r="E1" s="6"/>
      <c r="F1" s="16" t="s">
        <v>7</v>
      </c>
      <c r="G1" s="16"/>
    </row>
    <row r="2" spans="1:12" ht="30.75" thickBot="1" x14ac:dyDescent="0.3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22" t="s">
        <v>102</v>
      </c>
      <c r="I2" s="49" t="s">
        <v>103</v>
      </c>
      <c r="J2" s="49" t="s">
        <v>69</v>
      </c>
      <c r="K2" s="49" t="s">
        <v>67</v>
      </c>
      <c r="L2" s="49" t="s">
        <v>65</v>
      </c>
    </row>
    <row r="3" spans="1:12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47" t="s">
        <v>101</v>
      </c>
      <c r="I3">
        <v>29</v>
      </c>
      <c r="J3">
        <f>$F$20+I3*$G$20</f>
        <v>1.2500000000000002</v>
      </c>
      <c r="K3">
        <f>EXP(J3)</f>
        <v>3.4903429574618423</v>
      </c>
      <c r="L3" s="50">
        <f>K3/(1+K3)</f>
        <v>0.77729986117469119</v>
      </c>
    </row>
    <row r="4" spans="1:12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47" t="s">
        <v>101</v>
      </c>
      <c r="I4">
        <v>30</v>
      </c>
      <c r="J4">
        <f t="shared" ref="J4:J10" si="0">$F$20+I4*$G$20</f>
        <v>1.3</v>
      </c>
      <c r="K4">
        <f t="shared" ref="K4:K10" si="1">EXP(J4)</f>
        <v>3.6692966676192444</v>
      </c>
      <c r="L4" s="50">
        <f t="shared" ref="L4:L10" si="2">K4/(1+K4)</f>
        <v>0.78583498304255861</v>
      </c>
    </row>
    <row r="5" spans="1:12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47" t="s">
        <v>101</v>
      </c>
      <c r="I5">
        <v>31</v>
      </c>
      <c r="J5">
        <f t="shared" si="0"/>
        <v>1.35</v>
      </c>
      <c r="K5">
        <f t="shared" si="1"/>
        <v>3.8574255306969745</v>
      </c>
      <c r="L5" s="50">
        <f t="shared" si="2"/>
        <v>0.79412962819905264</v>
      </c>
    </row>
    <row r="6" spans="1:12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47" t="s">
        <v>101</v>
      </c>
      <c r="I6">
        <v>32</v>
      </c>
      <c r="J6">
        <f t="shared" si="0"/>
        <v>1.4000000000000001</v>
      </c>
      <c r="K6">
        <f t="shared" si="1"/>
        <v>4.0551999668446754</v>
      </c>
      <c r="L6" s="50">
        <f t="shared" si="2"/>
        <v>0.8021838885585818</v>
      </c>
    </row>
    <row r="7" spans="1:12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47" t="s">
        <v>101</v>
      </c>
      <c r="I7">
        <v>33</v>
      </c>
      <c r="J7">
        <f t="shared" si="0"/>
        <v>1.4500000000000002</v>
      </c>
      <c r="K7">
        <f t="shared" si="1"/>
        <v>4.2631145151688186</v>
      </c>
      <c r="L7" s="50">
        <f t="shared" si="2"/>
        <v>0.80999843398468707</v>
      </c>
    </row>
    <row r="8" spans="1:12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47" t="s">
        <v>101</v>
      </c>
      <c r="I8">
        <v>34</v>
      </c>
      <c r="J8">
        <f t="shared" si="0"/>
        <v>1.5000000000000002</v>
      </c>
      <c r="K8">
        <f t="shared" si="1"/>
        <v>4.4816890703380654</v>
      </c>
      <c r="L8" s="50">
        <f t="shared" si="2"/>
        <v>0.81757447619364365</v>
      </c>
    </row>
    <row r="9" spans="1:12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47" t="s">
        <v>101</v>
      </c>
      <c r="I9">
        <v>35</v>
      </c>
      <c r="J9">
        <f t="shared" si="0"/>
        <v>1.55</v>
      </c>
      <c r="K9">
        <f t="shared" si="1"/>
        <v>4.7114701825907419</v>
      </c>
      <c r="L9" s="50">
        <f t="shared" si="2"/>
        <v>0.82491373183596017</v>
      </c>
    </row>
    <row r="10" spans="1:12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48" t="s">
        <v>101</v>
      </c>
      <c r="I10">
        <v>36</v>
      </c>
      <c r="J10">
        <f t="shared" si="0"/>
        <v>1.6</v>
      </c>
      <c r="K10">
        <f t="shared" si="1"/>
        <v>4.9530324243951149</v>
      </c>
      <c r="L10" s="50">
        <f t="shared" si="2"/>
        <v>0.83201838513392445</v>
      </c>
    </row>
    <row r="11" spans="1:12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47" t="s">
        <v>101</v>
      </c>
    </row>
    <row r="12" spans="1:12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47" t="s">
        <v>101</v>
      </c>
    </row>
    <row r="13" spans="1:12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47" t="s">
        <v>101</v>
      </c>
    </row>
    <row r="14" spans="1:12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47" t="s">
        <v>101</v>
      </c>
    </row>
    <row r="15" spans="1:12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47" t="s">
        <v>101</v>
      </c>
    </row>
    <row r="16" spans="1:12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47" t="s">
        <v>101</v>
      </c>
    </row>
    <row r="17" spans="1:7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47" t="s">
        <v>101</v>
      </c>
    </row>
    <row r="18" spans="1:7" x14ac:dyDescent="0.25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47" t="s">
        <v>101</v>
      </c>
    </row>
    <row r="19" spans="1:7" x14ac:dyDescent="0.25">
      <c r="B19" s="1"/>
      <c r="C19" s="8"/>
      <c r="D19" s="8"/>
      <c r="E19" s="6"/>
    </row>
    <row r="20" spans="1:7" x14ac:dyDescent="0.25">
      <c r="B20" s="37" t="s">
        <v>63</v>
      </c>
      <c r="F20" s="20">
        <v>-0.2</v>
      </c>
      <c r="G20" s="20">
        <v>0.05</v>
      </c>
    </row>
    <row r="21" spans="1:7" x14ac:dyDescent="0.25">
      <c r="B21" s="37" t="s">
        <v>67</v>
      </c>
      <c r="C21" s="8"/>
      <c r="D21" s="8"/>
      <c r="E21" s="6"/>
      <c r="F21">
        <f>EXP(F20)</f>
        <v>0.81873075307798182</v>
      </c>
      <c r="G21">
        <f>EXP(G20)</f>
        <v>1.0512710963760241</v>
      </c>
    </row>
  </sheetData>
  <mergeCells count="1">
    <mergeCell ref="C2:E2"/>
  </mergeCells>
  <conditionalFormatting sqref="F3:G18">
    <cfRule type="containsText" dxfId="17" priority="6" operator="containsText" text="Var">
      <formula>NOT(ISERROR(SEARCH("Var",F3)))</formula>
    </cfRule>
    <cfRule type="cellIs" dxfId="16" priority="7" operator="greaterThan">
      <formula>1</formula>
    </cfRule>
    <cfRule type="cellIs" dxfId="15" priority="8" operator="equal">
      <formula>1</formula>
    </cfRule>
  </conditionalFormatting>
  <conditionalFormatting sqref="B3:B1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:A1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0:G20">
    <cfRule type="containsText" dxfId="14" priority="1" operator="containsText" text="Var">
      <formula>NOT(ISERROR(SEARCH("Var",F20)))</formula>
    </cfRule>
    <cfRule type="cellIs" dxfId="13" priority="2" operator="greaterThan">
      <formula>1</formula>
    </cfRule>
    <cfRule type="cellIs" dxfId="12" priority="3" operator="equal">
      <formula>1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21" sqref="F21"/>
    </sheetView>
  </sheetViews>
  <sheetFormatPr defaultRowHeight="15" x14ac:dyDescent="0.25"/>
  <sheetData>
    <row r="1" spans="1:12" x14ac:dyDescent="0.25">
      <c r="B1" s="1"/>
      <c r="C1" s="8"/>
      <c r="D1" s="8"/>
      <c r="E1" s="6"/>
      <c r="F1" s="16" t="s">
        <v>7</v>
      </c>
      <c r="G1" s="16"/>
    </row>
    <row r="2" spans="1:12" ht="30.75" thickBot="1" x14ac:dyDescent="0.3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25</v>
      </c>
      <c r="I2" s="49" t="s">
        <v>106</v>
      </c>
      <c r="J2" s="49" t="s">
        <v>69</v>
      </c>
      <c r="K2" s="49" t="s">
        <v>67</v>
      </c>
      <c r="L2" s="49" t="s">
        <v>65</v>
      </c>
    </row>
    <row r="3" spans="1:12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51" t="s">
        <v>95</v>
      </c>
      <c r="I3">
        <v>28</v>
      </c>
      <c r="J3">
        <f>$F$20+I3*$G$20</f>
        <v>2.3000000000000003</v>
      </c>
      <c r="K3">
        <f>EXP(J3)</f>
        <v>9.9741824548147235</v>
      </c>
      <c r="L3" s="50">
        <f>K3/(1+K3)</f>
        <v>0.90887703898514394</v>
      </c>
    </row>
    <row r="4" spans="1:12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51" t="s">
        <v>96</v>
      </c>
      <c r="I4">
        <v>30</v>
      </c>
      <c r="J4">
        <f t="shared" ref="J4:J10" si="0">$F$20+I4*$G$20</f>
        <v>2.5</v>
      </c>
      <c r="K4">
        <f t="shared" ref="K4:K10" si="1">EXP(J4)</f>
        <v>12.182493960703473</v>
      </c>
      <c r="L4" s="50">
        <f t="shared" ref="L4:L10" si="2">K4/(1+K4)</f>
        <v>0.92414181997875644</v>
      </c>
    </row>
    <row r="5" spans="1:12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51" t="s">
        <v>97</v>
      </c>
      <c r="I5">
        <v>32</v>
      </c>
      <c r="J5">
        <f t="shared" si="0"/>
        <v>2.7</v>
      </c>
      <c r="K5">
        <f t="shared" si="1"/>
        <v>14.879731724872837</v>
      </c>
      <c r="L5" s="50">
        <f t="shared" si="2"/>
        <v>0.9370266439430035</v>
      </c>
    </row>
    <row r="6" spans="1:12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51" t="s">
        <v>98</v>
      </c>
      <c r="I6">
        <v>34</v>
      </c>
      <c r="J6">
        <f t="shared" si="0"/>
        <v>2.9000000000000004</v>
      </c>
      <c r="K6">
        <f t="shared" si="1"/>
        <v>18.174145369443067</v>
      </c>
      <c r="L6" s="50">
        <f t="shared" si="2"/>
        <v>0.94784643692158232</v>
      </c>
    </row>
    <row r="7" spans="1:12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51" t="s">
        <v>99</v>
      </c>
      <c r="I7">
        <v>36</v>
      </c>
      <c r="J7">
        <f t="shared" si="0"/>
        <v>3.1</v>
      </c>
      <c r="K7">
        <f t="shared" si="1"/>
        <v>22.197951281441636</v>
      </c>
      <c r="L7" s="50">
        <f t="shared" si="2"/>
        <v>0.95689274505891386</v>
      </c>
    </row>
    <row r="8" spans="1:12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51" t="s">
        <v>100</v>
      </c>
      <c r="I8">
        <v>38</v>
      </c>
      <c r="J8">
        <f t="shared" si="0"/>
        <v>3.3000000000000003</v>
      </c>
      <c r="K8">
        <f t="shared" si="1"/>
        <v>27.112638920657893</v>
      </c>
      <c r="L8" s="50">
        <f t="shared" si="2"/>
        <v>0.96442881072736386</v>
      </c>
    </row>
    <row r="9" spans="1:12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51" t="s">
        <v>104</v>
      </c>
      <c r="I9">
        <v>40</v>
      </c>
      <c r="J9">
        <f t="shared" si="0"/>
        <v>3.5</v>
      </c>
      <c r="K9">
        <f t="shared" si="1"/>
        <v>33.115451958692312</v>
      </c>
      <c r="L9" s="50">
        <f t="shared" si="2"/>
        <v>0.97068776924864364</v>
      </c>
    </row>
    <row r="10" spans="1:12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52" t="s">
        <v>105</v>
      </c>
      <c r="I10">
        <v>42</v>
      </c>
      <c r="J10">
        <f t="shared" si="0"/>
        <v>3.7</v>
      </c>
      <c r="K10">
        <f t="shared" si="1"/>
        <v>40.447304360067399</v>
      </c>
      <c r="L10" s="50">
        <f t="shared" si="2"/>
        <v>0.9758729785823308</v>
      </c>
    </row>
    <row r="11" spans="1:12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51" t="s">
        <v>95</v>
      </c>
    </row>
    <row r="12" spans="1:12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51" t="s">
        <v>96</v>
      </c>
    </row>
    <row r="13" spans="1:12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51" t="s">
        <v>97</v>
      </c>
    </row>
    <row r="14" spans="1:12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51" t="s">
        <v>98</v>
      </c>
    </row>
    <row r="15" spans="1:12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51" t="s">
        <v>99</v>
      </c>
    </row>
    <row r="16" spans="1:12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51" t="s">
        <v>100</v>
      </c>
    </row>
    <row r="17" spans="1:7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51" t="s">
        <v>104</v>
      </c>
    </row>
    <row r="18" spans="1:7" ht="15.75" thickBot="1" x14ac:dyDescent="0.3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52" t="s">
        <v>105</v>
      </c>
    </row>
    <row r="19" spans="1:7" x14ac:dyDescent="0.25">
      <c r="B19" s="1"/>
      <c r="C19" s="8"/>
      <c r="D19" s="8"/>
      <c r="E19" s="6"/>
    </row>
    <row r="20" spans="1:7" x14ac:dyDescent="0.25">
      <c r="B20" s="37" t="s">
        <v>63</v>
      </c>
      <c r="F20" s="20">
        <v>-0.5</v>
      </c>
      <c r="G20" s="20">
        <v>0.1</v>
      </c>
    </row>
    <row r="21" spans="1:7" x14ac:dyDescent="0.25">
      <c r="B21" s="37" t="s">
        <v>67</v>
      </c>
      <c r="C21" s="8"/>
      <c r="D21" s="8"/>
      <c r="E21" s="6"/>
      <c r="F21">
        <f>EXP(F20)</f>
        <v>0.60653065971263342</v>
      </c>
      <c r="G21">
        <f>EXP(G20)</f>
        <v>1.1051709180756477</v>
      </c>
    </row>
  </sheetData>
  <mergeCells count="1">
    <mergeCell ref="C2:E2"/>
  </mergeCells>
  <conditionalFormatting sqref="G20 F3:G18">
    <cfRule type="containsText" dxfId="11" priority="6" operator="containsText" text="Var">
      <formula>NOT(ISERROR(SEARCH("Var",F3)))</formula>
    </cfRule>
    <cfRule type="cellIs" dxfId="10" priority="7" operator="greaterThan">
      <formula>1</formula>
    </cfRule>
    <cfRule type="cellIs" dxfId="9" priority="8" operator="equal">
      <formula>1</formula>
    </cfRule>
  </conditionalFormatting>
  <conditionalFormatting sqref="B3:B1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:A1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0">
    <cfRule type="containsText" dxfId="8" priority="1" operator="containsText" text="Var">
      <formula>NOT(ISERROR(SEARCH("Var",F20)))</formula>
    </cfRule>
    <cfRule type="cellIs" dxfId="7" priority="2" operator="greaterThan">
      <formula>1</formula>
    </cfRule>
    <cfRule type="cellIs" dxfId="6" priority="3" operator="equal">
      <formula>1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8" sqref="L18"/>
    </sheetView>
  </sheetViews>
  <sheetFormatPr defaultRowHeight="15" x14ac:dyDescent="0.25"/>
  <cols>
    <col min="3" max="3" width="3" bestFit="1" customWidth="1"/>
    <col min="4" max="4" width="2.140625" customWidth="1"/>
    <col min="5" max="5" width="3.85546875" bestFit="1" customWidth="1"/>
  </cols>
  <sheetData>
    <row r="1" spans="1:7" x14ac:dyDescent="0.25">
      <c r="F1" s="5" t="s">
        <v>0</v>
      </c>
      <c r="G1" s="5" t="s">
        <v>3</v>
      </c>
    </row>
    <row r="2" spans="1:7" ht="15.75" thickBot="1" x14ac:dyDescent="0.3">
      <c r="A2" s="19" t="s">
        <v>8</v>
      </c>
      <c r="B2" s="19" t="s">
        <v>9</v>
      </c>
      <c r="C2" s="57" t="s">
        <v>6</v>
      </c>
      <c r="D2" s="57"/>
      <c r="E2" s="57"/>
      <c r="F2" s="45" t="s">
        <v>40</v>
      </c>
      <c r="G2" s="45" t="s">
        <v>92</v>
      </c>
    </row>
    <row r="3" spans="1:7" x14ac:dyDescent="0.25">
      <c r="A3">
        <v>1</v>
      </c>
      <c r="B3">
        <v>1</v>
      </c>
      <c r="C3" s="2">
        <v>1</v>
      </c>
      <c r="D3" s="2" t="s">
        <v>11</v>
      </c>
      <c r="E3" s="2" t="s">
        <v>10</v>
      </c>
      <c r="F3" s="10">
        <v>1</v>
      </c>
      <c r="G3" s="10">
        <v>0</v>
      </c>
    </row>
    <row r="4" spans="1:7" x14ac:dyDescent="0.25">
      <c r="A4">
        <v>1</v>
      </c>
      <c r="B4">
        <v>2</v>
      </c>
      <c r="C4" s="2">
        <v>2</v>
      </c>
      <c r="D4" s="2" t="s">
        <v>11</v>
      </c>
      <c r="E4" s="2" t="s">
        <v>10</v>
      </c>
      <c r="F4" s="10">
        <v>1</v>
      </c>
      <c r="G4" s="10">
        <v>0</v>
      </c>
    </row>
    <row r="5" spans="1:7" x14ac:dyDescent="0.25">
      <c r="A5">
        <v>1</v>
      </c>
      <c r="B5">
        <v>3</v>
      </c>
      <c r="C5" s="2">
        <v>3</v>
      </c>
      <c r="D5" s="2" t="s">
        <v>11</v>
      </c>
      <c r="E5" s="2" t="s">
        <v>10</v>
      </c>
      <c r="F5" s="10">
        <v>1</v>
      </c>
      <c r="G5" s="10">
        <v>0</v>
      </c>
    </row>
    <row r="6" spans="1:7" ht="15.75" thickBot="1" x14ac:dyDescent="0.3">
      <c r="A6" s="19">
        <v>1</v>
      </c>
      <c r="B6" s="19">
        <v>4</v>
      </c>
      <c r="C6" s="41">
        <v>4</v>
      </c>
      <c r="D6" s="41" t="s">
        <v>11</v>
      </c>
      <c r="E6" s="41" t="s">
        <v>10</v>
      </c>
      <c r="F6" s="15">
        <v>1</v>
      </c>
      <c r="G6" s="15">
        <v>0</v>
      </c>
    </row>
    <row r="7" spans="1:7" x14ac:dyDescent="0.25">
      <c r="A7">
        <v>2</v>
      </c>
      <c r="B7">
        <v>1</v>
      </c>
      <c r="C7" s="2">
        <v>5</v>
      </c>
      <c r="D7" s="2" t="s">
        <v>11</v>
      </c>
      <c r="E7" s="2" t="s">
        <v>10</v>
      </c>
      <c r="F7" s="10">
        <v>1</v>
      </c>
      <c r="G7" s="10">
        <v>0</v>
      </c>
    </row>
    <row r="8" spans="1:7" x14ac:dyDescent="0.25">
      <c r="A8">
        <v>2</v>
      </c>
      <c r="B8">
        <v>2</v>
      </c>
      <c r="C8" s="2">
        <v>6</v>
      </c>
      <c r="D8" s="2" t="s">
        <v>11</v>
      </c>
      <c r="E8" s="2" t="s">
        <v>10</v>
      </c>
      <c r="F8" s="10">
        <v>1</v>
      </c>
      <c r="G8" s="10">
        <v>0</v>
      </c>
    </row>
    <row r="9" spans="1:7" x14ac:dyDescent="0.25">
      <c r="A9">
        <v>2</v>
      </c>
      <c r="B9">
        <v>3</v>
      </c>
      <c r="C9" s="2">
        <v>7</v>
      </c>
      <c r="D9" s="2" t="s">
        <v>11</v>
      </c>
      <c r="E9" s="2" t="s">
        <v>10</v>
      </c>
      <c r="F9" s="10">
        <v>1</v>
      </c>
      <c r="G9" s="10">
        <v>0</v>
      </c>
    </row>
    <row r="10" spans="1:7" ht="15.75" thickBot="1" x14ac:dyDescent="0.3">
      <c r="A10" s="19">
        <v>2</v>
      </c>
      <c r="B10" s="19">
        <v>4</v>
      </c>
      <c r="C10" s="41">
        <v>8</v>
      </c>
      <c r="D10" s="41" t="s">
        <v>11</v>
      </c>
      <c r="E10" s="41" t="s">
        <v>10</v>
      </c>
      <c r="F10" s="15">
        <v>1</v>
      </c>
      <c r="G10" s="15">
        <v>0</v>
      </c>
    </row>
    <row r="11" spans="1:7" x14ac:dyDescent="0.25">
      <c r="A11">
        <v>3</v>
      </c>
      <c r="B11">
        <v>1</v>
      </c>
      <c r="C11" s="2">
        <v>9</v>
      </c>
      <c r="D11" s="2" t="s">
        <v>11</v>
      </c>
      <c r="E11" s="2" t="s">
        <v>10</v>
      </c>
      <c r="F11" s="10">
        <v>1</v>
      </c>
      <c r="G11" s="10">
        <v>0</v>
      </c>
    </row>
    <row r="12" spans="1:7" x14ac:dyDescent="0.25">
      <c r="A12">
        <v>3</v>
      </c>
      <c r="B12">
        <v>2</v>
      </c>
      <c r="C12" s="2">
        <v>10</v>
      </c>
      <c r="D12" s="2" t="s">
        <v>11</v>
      </c>
      <c r="E12" s="2" t="s">
        <v>10</v>
      </c>
      <c r="F12" s="10">
        <v>1</v>
      </c>
      <c r="G12" s="10">
        <v>0</v>
      </c>
    </row>
    <row r="13" spans="1:7" x14ac:dyDescent="0.25">
      <c r="A13">
        <v>3</v>
      </c>
      <c r="B13">
        <v>3</v>
      </c>
      <c r="C13" s="2">
        <v>11</v>
      </c>
      <c r="D13" s="2" t="s">
        <v>11</v>
      </c>
      <c r="E13" s="2" t="s">
        <v>10</v>
      </c>
      <c r="F13" s="10">
        <v>1</v>
      </c>
      <c r="G13" s="10">
        <v>0</v>
      </c>
    </row>
    <row r="14" spans="1:7" ht="15.75" thickBot="1" x14ac:dyDescent="0.3">
      <c r="A14" s="42">
        <v>3</v>
      </c>
      <c r="B14" s="42">
        <v>4</v>
      </c>
      <c r="C14" s="43">
        <v>12</v>
      </c>
      <c r="D14" s="43" t="s">
        <v>11</v>
      </c>
      <c r="E14" s="43" t="s">
        <v>10</v>
      </c>
      <c r="F14" s="44">
        <v>1</v>
      </c>
      <c r="G14" s="44">
        <v>0</v>
      </c>
    </row>
    <row r="15" spans="1:7" ht="15.75" thickTop="1" x14ac:dyDescent="0.25">
      <c r="A15">
        <v>1</v>
      </c>
      <c r="B15">
        <v>1</v>
      </c>
      <c r="C15" s="2">
        <v>13</v>
      </c>
      <c r="D15" s="2" t="s">
        <v>11</v>
      </c>
      <c r="E15" s="2" t="s">
        <v>87</v>
      </c>
      <c r="F15" s="10">
        <v>0</v>
      </c>
      <c r="G15" s="10">
        <v>1</v>
      </c>
    </row>
    <row r="16" spans="1:7" x14ac:dyDescent="0.25">
      <c r="A16">
        <v>1</v>
      </c>
      <c r="B16">
        <v>2</v>
      </c>
      <c r="C16" s="2">
        <v>14</v>
      </c>
      <c r="D16" s="2" t="s">
        <v>11</v>
      </c>
      <c r="E16" s="2" t="s">
        <v>87</v>
      </c>
      <c r="F16" s="10">
        <v>0</v>
      </c>
      <c r="G16" s="10">
        <v>1</v>
      </c>
    </row>
    <row r="17" spans="1:7" x14ac:dyDescent="0.25">
      <c r="A17">
        <v>1</v>
      </c>
      <c r="B17">
        <v>3</v>
      </c>
      <c r="C17" s="2">
        <v>15</v>
      </c>
      <c r="D17" s="2" t="s">
        <v>11</v>
      </c>
      <c r="E17" s="2" t="s">
        <v>87</v>
      </c>
      <c r="F17" s="10">
        <v>0</v>
      </c>
      <c r="G17" s="10">
        <v>1</v>
      </c>
    </row>
    <row r="18" spans="1:7" ht="15.75" thickBot="1" x14ac:dyDescent="0.3">
      <c r="A18" s="19">
        <v>1</v>
      </c>
      <c r="B18" s="19">
        <v>4</v>
      </c>
      <c r="C18" s="41">
        <v>16</v>
      </c>
      <c r="D18" s="41" t="s">
        <v>11</v>
      </c>
      <c r="E18" s="41" t="s">
        <v>87</v>
      </c>
      <c r="F18" s="15">
        <v>0</v>
      </c>
      <c r="G18" s="15">
        <v>1</v>
      </c>
    </row>
    <row r="19" spans="1:7" x14ac:dyDescent="0.25">
      <c r="A19">
        <v>2</v>
      </c>
      <c r="B19">
        <v>1</v>
      </c>
      <c r="C19" s="2">
        <v>17</v>
      </c>
      <c r="D19" s="2" t="s">
        <v>11</v>
      </c>
      <c r="E19" s="2" t="s">
        <v>87</v>
      </c>
      <c r="F19" s="10">
        <v>0</v>
      </c>
      <c r="G19" s="10">
        <v>1</v>
      </c>
    </row>
    <row r="20" spans="1:7" x14ac:dyDescent="0.25">
      <c r="A20">
        <v>2</v>
      </c>
      <c r="B20">
        <v>2</v>
      </c>
      <c r="C20" s="2">
        <v>18</v>
      </c>
      <c r="D20" s="2" t="s">
        <v>11</v>
      </c>
      <c r="E20" s="2" t="s">
        <v>87</v>
      </c>
      <c r="F20" s="10">
        <v>0</v>
      </c>
      <c r="G20" s="10">
        <v>1</v>
      </c>
    </row>
    <row r="21" spans="1:7" x14ac:dyDescent="0.25">
      <c r="A21">
        <v>2</v>
      </c>
      <c r="B21">
        <v>3</v>
      </c>
      <c r="C21" s="2">
        <v>19</v>
      </c>
      <c r="D21" s="2" t="s">
        <v>11</v>
      </c>
      <c r="E21" s="2" t="s">
        <v>87</v>
      </c>
      <c r="F21" s="10">
        <v>0</v>
      </c>
      <c r="G21" s="10">
        <v>1</v>
      </c>
    </row>
    <row r="22" spans="1:7" ht="15.75" thickBot="1" x14ac:dyDescent="0.3">
      <c r="A22" s="19">
        <v>2</v>
      </c>
      <c r="B22" s="19">
        <v>4</v>
      </c>
      <c r="C22" s="41">
        <v>20</v>
      </c>
      <c r="D22" s="41" t="s">
        <v>11</v>
      </c>
      <c r="E22" s="41" t="s">
        <v>87</v>
      </c>
      <c r="F22" s="15">
        <v>0</v>
      </c>
      <c r="G22" s="15">
        <v>1</v>
      </c>
    </row>
    <row r="23" spans="1:7" x14ac:dyDescent="0.25">
      <c r="A23">
        <v>3</v>
      </c>
      <c r="B23">
        <v>1</v>
      </c>
      <c r="C23" s="2">
        <v>21</v>
      </c>
      <c r="D23" s="2" t="s">
        <v>11</v>
      </c>
      <c r="E23" s="2" t="s">
        <v>87</v>
      </c>
      <c r="F23" s="10">
        <v>0</v>
      </c>
      <c r="G23" s="10">
        <v>1</v>
      </c>
    </row>
    <row r="24" spans="1:7" x14ac:dyDescent="0.25">
      <c r="A24">
        <v>3</v>
      </c>
      <c r="B24">
        <v>2</v>
      </c>
      <c r="C24" s="2">
        <v>22</v>
      </c>
      <c r="D24" s="2" t="s">
        <v>11</v>
      </c>
      <c r="E24" s="2" t="s">
        <v>87</v>
      </c>
      <c r="F24" s="10">
        <v>0</v>
      </c>
      <c r="G24" s="10">
        <v>1</v>
      </c>
    </row>
    <row r="25" spans="1:7" x14ac:dyDescent="0.25">
      <c r="A25">
        <v>3</v>
      </c>
      <c r="B25">
        <v>3</v>
      </c>
      <c r="C25" s="2">
        <v>23</v>
      </c>
      <c r="D25" s="2" t="s">
        <v>11</v>
      </c>
      <c r="E25" s="2" t="s">
        <v>87</v>
      </c>
      <c r="F25" s="10">
        <v>0</v>
      </c>
      <c r="G25" s="10">
        <v>1</v>
      </c>
    </row>
    <row r="26" spans="1:7" ht="15.75" thickBot="1" x14ac:dyDescent="0.3">
      <c r="A26" s="19">
        <v>3</v>
      </c>
      <c r="B26" s="19">
        <v>4</v>
      </c>
      <c r="C26" s="41">
        <v>24</v>
      </c>
      <c r="D26" s="41" t="s">
        <v>11</v>
      </c>
      <c r="E26" s="41" t="s">
        <v>87</v>
      </c>
      <c r="F26" s="15">
        <v>0</v>
      </c>
      <c r="G26" s="15">
        <v>1</v>
      </c>
    </row>
  </sheetData>
  <mergeCells count="1">
    <mergeCell ref="C2:E2"/>
  </mergeCells>
  <conditionalFormatting sqref="A3:A26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:G26">
    <cfRule type="containsText" dxfId="5" priority="1" operator="containsText" text="Var">
      <formula>NOT(ISERROR(SEARCH("Var",F3)))</formula>
    </cfRule>
    <cfRule type="cellIs" dxfId="4" priority="2" operator="greaterThan">
      <formula>1</formula>
    </cfRule>
    <cfRule type="cellIs" dxfId="3" priority="3" operator="equal">
      <formula>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F37" sqref="F37"/>
    </sheetView>
  </sheetViews>
  <sheetFormatPr defaultRowHeight="15" x14ac:dyDescent="0.25"/>
  <cols>
    <col min="3" max="3" width="3" bestFit="1" customWidth="1"/>
    <col min="4" max="4" width="2.140625" customWidth="1"/>
    <col min="5" max="5" width="3.85546875" bestFit="1" customWidth="1"/>
  </cols>
  <sheetData>
    <row r="1" spans="1:11" x14ac:dyDescent="0.25"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4</v>
      </c>
    </row>
    <row r="2" spans="1:11" ht="15.75" thickBot="1" x14ac:dyDescent="0.3">
      <c r="A2" s="19" t="s">
        <v>8</v>
      </c>
      <c r="B2" s="19" t="s">
        <v>9</v>
      </c>
      <c r="C2" s="57" t="s">
        <v>6</v>
      </c>
      <c r="D2" s="57"/>
      <c r="E2" s="57"/>
      <c r="F2" s="45" t="s">
        <v>40</v>
      </c>
      <c r="G2" s="45" t="s">
        <v>88</v>
      </c>
      <c r="H2" s="45" t="s">
        <v>89</v>
      </c>
      <c r="I2" s="45" t="s">
        <v>92</v>
      </c>
      <c r="J2" s="45" t="s">
        <v>90</v>
      </c>
      <c r="K2" s="45" t="s">
        <v>91</v>
      </c>
    </row>
    <row r="3" spans="1:11" x14ac:dyDescent="0.25">
      <c r="A3">
        <v>1</v>
      </c>
      <c r="B3">
        <v>1</v>
      </c>
      <c r="C3" s="2">
        <v>1</v>
      </c>
      <c r="D3" s="2" t="s">
        <v>11</v>
      </c>
      <c r="E3" s="2" t="s">
        <v>10</v>
      </c>
      <c r="F3" s="10">
        <v>1</v>
      </c>
      <c r="G3" s="10">
        <v>1</v>
      </c>
      <c r="H3" s="10">
        <v>0</v>
      </c>
      <c r="I3" s="10">
        <v>0</v>
      </c>
      <c r="J3" s="10">
        <v>0</v>
      </c>
      <c r="K3" s="10">
        <v>0</v>
      </c>
    </row>
    <row r="4" spans="1:11" x14ac:dyDescent="0.25">
      <c r="A4">
        <v>1</v>
      </c>
      <c r="B4">
        <v>2</v>
      </c>
      <c r="C4" s="2">
        <v>2</v>
      </c>
      <c r="D4" s="2" t="s">
        <v>11</v>
      </c>
      <c r="E4" s="2" t="s">
        <v>10</v>
      </c>
      <c r="F4" s="10">
        <v>1</v>
      </c>
      <c r="G4" s="10">
        <v>1</v>
      </c>
      <c r="H4" s="10">
        <v>0</v>
      </c>
      <c r="I4" s="10">
        <v>0</v>
      </c>
      <c r="J4" s="10">
        <v>0</v>
      </c>
      <c r="K4" s="10">
        <v>0</v>
      </c>
    </row>
    <row r="5" spans="1:11" x14ac:dyDescent="0.25">
      <c r="A5">
        <v>1</v>
      </c>
      <c r="B5">
        <v>3</v>
      </c>
      <c r="C5" s="2">
        <v>3</v>
      </c>
      <c r="D5" s="2" t="s">
        <v>11</v>
      </c>
      <c r="E5" s="2" t="s">
        <v>10</v>
      </c>
      <c r="F5" s="10">
        <v>1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</row>
    <row r="6" spans="1:11" ht="15.75" thickBot="1" x14ac:dyDescent="0.3">
      <c r="A6" s="19">
        <v>1</v>
      </c>
      <c r="B6" s="19">
        <v>4</v>
      </c>
      <c r="C6" s="41">
        <v>4</v>
      </c>
      <c r="D6" s="41" t="s">
        <v>11</v>
      </c>
      <c r="E6" s="41" t="s">
        <v>10</v>
      </c>
      <c r="F6" s="15">
        <v>1</v>
      </c>
      <c r="G6" s="15">
        <v>1</v>
      </c>
      <c r="H6" s="15">
        <v>0</v>
      </c>
      <c r="I6" s="15">
        <v>0</v>
      </c>
      <c r="J6" s="15">
        <v>0</v>
      </c>
      <c r="K6" s="15">
        <v>0</v>
      </c>
    </row>
    <row r="7" spans="1:11" x14ac:dyDescent="0.25">
      <c r="A7">
        <v>2</v>
      </c>
      <c r="B7">
        <v>1</v>
      </c>
      <c r="C7" s="2">
        <v>5</v>
      </c>
      <c r="D7" s="2" t="s">
        <v>11</v>
      </c>
      <c r="E7" s="2" t="s">
        <v>10</v>
      </c>
      <c r="F7" s="10">
        <v>1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</row>
    <row r="8" spans="1:11" x14ac:dyDescent="0.25">
      <c r="A8">
        <v>2</v>
      </c>
      <c r="B8">
        <v>2</v>
      </c>
      <c r="C8" s="2">
        <v>6</v>
      </c>
      <c r="D8" s="2" t="s">
        <v>11</v>
      </c>
      <c r="E8" s="2" t="s">
        <v>10</v>
      </c>
      <c r="F8" s="10">
        <v>1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</row>
    <row r="9" spans="1:11" x14ac:dyDescent="0.25">
      <c r="A9">
        <v>2</v>
      </c>
      <c r="B9">
        <v>3</v>
      </c>
      <c r="C9" s="2">
        <v>7</v>
      </c>
      <c r="D9" s="2" t="s">
        <v>11</v>
      </c>
      <c r="E9" s="2" t="s">
        <v>10</v>
      </c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</row>
    <row r="10" spans="1:11" ht="15.75" thickBot="1" x14ac:dyDescent="0.3">
      <c r="A10" s="19">
        <v>2</v>
      </c>
      <c r="B10" s="19">
        <v>4</v>
      </c>
      <c r="C10" s="41">
        <v>8</v>
      </c>
      <c r="D10" s="41" t="s">
        <v>11</v>
      </c>
      <c r="E10" s="41" t="s">
        <v>10</v>
      </c>
      <c r="F10" s="15">
        <v>1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</row>
    <row r="11" spans="1:11" x14ac:dyDescent="0.25">
      <c r="A11">
        <v>3</v>
      </c>
      <c r="B11">
        <v>1</v>
      </c>
      <c r="C11" s="2">
        <v>9</v>
      </c>
      <c r="D11" s="2" t="s">
        <v>11</v>
      </c>
      <c r="E11" s="2" t="s">
        <v>10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x14ac:dyDescent="0.25">
      <c r="A12">
        <v>3</v>
      </c>
      <c r="B12">
        <v>2</v>
      </c>
      <c r="C12" s="2">
        <v>10</v>
      </c>
      <c r="D12" s="2" t="s">
        <v>11</v>
      </c>
      <c r="E12" s="2" t="s">
        <v>10</v>
      </c>
      <c r="F12" s="10">
        <v>1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x14ac:dyDescent="0.25">
      <c r="A13">
        <v>3</v>
      </c>
      <c r="B13">
        <v>3</v>
      </c>
      <c r="C13" s="2">
        <v>11</v>
      </c>
      <c r="D13" s="2" t="s">
        <v>11</v>
      </c>
      <c r="E13" s="2" t="s">
        <v>10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.75" thickBot="1" x14ac:dyDescent="0.3">
      <c r="A14" s="42">
        <v>3</v>
      </c>
      <c r="B14" s="42">
        <v>4</v>
      </c>
      <c r="C14" s="43">
        <v>12</v>
      </c>
      <c r="D14" s="43" t="s">
        <v>11</v>
      </c>
      <c r="E14" s="43" t="s">
        <v>10</v>
      </c>
      <c r="F14" s="44">
        <v>1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.75" thickTop="1" x14ac:dyDescent="0.25">
      <c r="A15">
        <v>1</v>
      </c>
      <c r="B15">
        <v>1</v>
      </c>
      <c r="C15" s="2">
        <v>13</v>
      </c>
      <c r="D15" s="2" t="s">
        <v>11</v>
      </c>
      <c r="E15" s="2" t="s">
        <v>87</v>
      </c>
      <c r="F15" s="10">
        <v>0</v>
      </c>
      <c r="G15" s="10">
        <v>0</v>
      </c>
      <c r="H15" s="10">
        <v>0</v>
      </c>
      <c r="I15" s="10">
        <v>1</v>
      </c>
      <c r="J15" s="10">
        <v>1</v>
      </c>
      <c r="K15" s="10">
        <v>0</v>
      </c>
    </row>
    <row r="16" spans="1:11" x14ac:dyDescent="0.25">
      <c r="A16">
        <v>1</v>
      </c>
      <c r="B16">
        <v>2</v>
      </c>
      <c r="C16" s="2">
        <v>14</v>
      </c>
      <c r="D16" s="2" t="s">
        <v>11</v>
      </c>
      <c r="E16" s="2" t="s">
        <v>87</v>
      </c>
      <c r="F16" s="10">
        <v>0</v>
      </c>
      <c r="G16" s="10">
        <v>0</v>
      </c>
      <c r="H16" s="10">
        <v>0</v>
      </c>
      <c r="I16" s="10">
        <v>1</v>
      </c>
      <c r="J16" s="10">
        <v>1</v>
      </c>
      <c r="K16" s="10">
        <v>0</v>
      </c>
    </row>
    <row r="17" spans="1:11" x14ac:dyDescent="0.25">
      <c r="A17">
        <v>1</v>
      </c>
      <c r="B17">
        <v>3</v>
      </c>
      <c r="C17" s="2">
        <v>15</v>
      </c>
      <c r="D17" s="2" t="s">
        <v>11</v>
      </c>
      <c r="E17" s="2" t="s">
        <v>87</v>
      </c>
      <c r="F17" s="10">
        <v>0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</row>
    <row r="18" spans="1:11" ht="15.75" thickBot="1" x14ac:dyDescent="0.3">
      <c r="A18" s="19">
        <v>1</v>
      </c>
      <c r="B18" s="19">
        <v>4</v>
      </c>
      <c r="C18" s="41">
        <v>16</v>
      </c>
      <c r="D18" s="41" t="s">
        <v>11</v>
      </c>
      <c r="E18" s="41" t="s">
        <v>87</v>
      </c>
      <c r="F18" s="15">
        <v>0</v>
      </c>
      <c r="G18" s="15">
        <v>0</v>
      </c>
      <c r="H18" s="15">
        <v>0</v>
      </c>
      <c r="I18" s="15">
        <v>1</v>
      </c>
      <c r="J18" s="15">
        <v>1</v>
      </c>
      <c r="K18" s="15">
        <v>0</v>
      </c>
    </row>
    <row r="19" spans="1:11" x14ac:dyDescent="0.25">
      <c r="A19">
        <v>2</v>
      </c>
      <c r="B19">
        <v>1</v>
      </c>
      <c r="C19" s="2">
        <v>17</v>
      </c>
      <c r="D19" s="2" t="s">
        <v>11</v>
      </c>
      <c r="E19" s="2" t="s">
        <v>87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</row>
    <row r="20" spans="1:11" x14ac:dyDescent="0.25">
      <c r="A20">
        <v>2</v>
      </c>
      <c r="B20">
        <v>2</v>
      </c>
      <c r="C20" s="2">
        <v>18</v>
      </c>
      <c r="D20" s="2" t="s">
        <v>11</v>
      </c>
      <c r="E20" s="2" t="s">
        <v>87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</row>
    <row r="21" spans="1:11" x14ac:dyDescent="0.25">
      <c r="A21">
        <v>2</v>
      </c>
      <c r="B21">
        <v>3</v>
      </c>
      <c r="C21" s="2">
        <v>19</v>
      </c>
      <c r="D21" s="2" t="s">
        <v>11</v>
      </c>
      <c r="E21" s="2" t="s">
        <v>87</v>
      </c>
      <c r="F21" s="10">
        <v>0</v>
      </c>
      <c r="G21" s="10">
        <v>0</v>
      </c>
      <c r="H21" s="10">
        <v>0</v>
      </c>
      <c r="I21" s="10">
        <v>1</v>
      </c>
      <c r="J21" s="10">
        <v>0</v>
      </c>
      <c r="K21" s="10">
        <v>1</v>
      </c>
    </row>
    <row r="22" spans="1:11" ht="15.75" thickBot="1" x14ac:dyDescent="0.3">
      <c r="A22" s="19">
        <v>2</v>
      </c>
      <c r="B22" s="19">
        <v>4</v>
      </c>
      <c r="C22" s="41">
        <v>20</v>
      </c>
      <c r="D22" s="41" t="s">
        <v>11</v>
      </c>
      <c r="E22" s="41" t="s">
        <v>87</v>
      </c>
      <c r="F22" s="15">
        <v>0</v>
      </c>
      <c r="G22" s="15">
        <v>0</v>
      </c>
      <c r="H22" s="15">
        <v>0</v>
      </c>
      <c r="I22" s="15">
        <v>1</v>
      </c>
      <c r="J22" s="15">
        <v>0</v>
      </c>
      <c r="K22" s="15">
        <v>1</v>
      </c>
    </row>
    <row r="23" spans="1:11" x14ac:dyDescent="0.25">
      <c r="A23">
        <v>3</v>
      </c>
      <c r="B23">
        <v>1</v>
      </c>
      <c r="C23" s="2">
        <v>21</v>
      </c>
      <c r="D23" s="2" t="s">
        <v>11</v>
      </c>
      <c r="E23" s="2" t="s">
        <v>87</v>
      </c>
      <c r="F23" s="10">
        <v>0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</row>
    <row r="24" spans="1:11" x14ac:dyDescent="0.25">
      <c r="A24">
        <v>3</v>
      </c>
      <c r="B24">
        <v>2</v>
      </c>
      <c r="C24" s="2">
        <v>22</v>
      </c>
      <c r="D24" s="2" t="s">
        <v>11</v>
      </c>
      <c r="E24" s="2" t="s">
        <v>87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0</v>
      </c>
    </row>
    <row r="25" spans="1:11" x14ac:dyDescent="0.25">
      <c r="A25">
        <v>3</v>
      </c>
      <c r="B25">
        <v>3</v>
      </c>
      <c r="C25" s="2">
        <v>23</v>
      </c>
      <c r="D25" s="2" t="s">
        <v>11</v>
      </c>
      <c r="E25" s="2" t="s">
        <v>87</v>
      </c>
      <c r="F25" s="10">
        <v>0</v>
      </c>
      <c r="G25" s="10">
        <v>0</v>
      </c>
      <c r="H25" s="10">
        <v>0</v>
      </c>
      <c r="I25" s="10">
        <v>1</v>
      </c>
      <c r="J25" s="10">
        <v>0</v>
      </c>
      <c r="K25" s="10">
        <v>0</v>
      </c>
    </row>
    <row r="26" spans="1:11" ht="15.75" thickBot="1" x14ac:dyDescent="0.3">
      <c r="A26" s="19">
        <v>3</v>
      </c>
      <c r="B26" s="19">
        <v>4</v>
      </c>
      <c r="C26" s="41">
        <v>24</v>
      </c>
      <c r="D26" s="41" t="s">
        <v>11</v>
      </c>
      <c r="E26" s="41" t="s">
        <v>87</v>
      </c>
      <c r="F26" s="15">
        <v>0</v>
      </c>
      <c r="G26" s="15">
        <v>0</v>
      </c>
      <c r="H26" s="15">
        <v>0</v>
      </c>
      <c r="I26" s="15">
        <v>1</v>
      </c>
      <c r="J26" s="15">
        <v>0</v>
      </c>
      <c r="K26" s="15">
        <v>0</v>
      </c>
    </row>
  </sheetData>
  <mergeCells count="1">
    <mergeCell ref="C2:E2"/>
  </mergeCells>
  <conditionalFormatting sqref="A3:A2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3:K26">
    <cfRule type="containsText" dxfId="2" priority="1" operator="containsText" text="Var">
      <formula>NOT(ISERROR(SEARCH("Var",F3)))</formula>
    </cfRule>
    <cfRule type="cellIs" dxfId="1" priority="2" operator="greaterThan">
      <formula>1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G21" sqref="A1:G21"/>
    </sheetView>
  </sheetViews>
  <sheetFormatPr defaultRowHeight="15" x14ac:dyDescent="0.25"/>
  <cols>
    <col min="2" max="2" width="9.140625" style="1"/>
    <col min="3" max="3" width="3" style="8" bestFit="1" customWidth="1"/>
    <col min="4" max="4" width="1.5703125" style="8" bestFit="1" customWidth="1"/>
    <col min="5" max="5" width="3.140625" style="6" customWidth="1"/>
  </cols>
  <sheetData>
    <row r="1" spans="1:13" x14ac:dyDescent="0.25">
      <c r="F1" s="16" t="s">
        <v>7</v>
      </c>
      <c r="G1" s="16"/>
    </row>
    <row r="2" spans="1:13" ht="30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25</v>
      </c>
      <c r="I2" s="54" t="s">
        <v>69</v>
      </c>
      <c r="J2" s="54"/>
      <c r="K2" s="33" t="s">
        <v>66</v>
      </c>
      <c r="L2" s="34" t="s">
        <v>67</v>
      </c>
      <c r="M2" s="34" t="s">
        <v>65</v>
      </c>
    </row>
    <row r="3" spans="1:13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I3">
        <f>F3*F$20</f>
        <v>-0.2</v>
      </c>
      <c r="J3">
        <f>G3*G$20</f>
        <v>0.5</v>
      </c>
      <c r="K3">
        <f>SUM(I3:J3)</f>
        <v>0.3</v>
      </c>
      <c r="L3" s="35">
        <f>EXP(K3)</f>
        <v>1.3498588075760032</v>
      </c>
      <c r="M3" s="35">
        <f>L3/(1+L3)</f>
        <v>0.57444251681165903</v>
      </c>
    </row>
    <row r="4" spans="1:13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1</v>
      </c>
      <c r="I4">
        <f t="shared" ref="I4:I18" si="0">F4*F$20</f>
        <v>-0.2</v>
      </c>
      <c r="J4">
        <f t="shared" ref="J4:J18" si="1">G4*G$20</f>
        <v>0.5</v>
      </c>
      <c r="K4">
        <f t="shared" ref="K4:K18" si="2">SUM(I4:J4)</f>
        <v>0.3</v>
      </c>
      <c r="L4" s="35">
        <f t="shared" ref="L4:L18" si="3">EXP(K4)</f>
        <v>1.3498588075760032</v>
      </c>
      <c r="M4" s="35">
        <f t="shared" ref="M4:M18" si="4">L4/(1+L4)</f>
        <v>0.57444251681165903</v>
      </c>
    </row>
    <row r="5" spans="1:13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1</v>
      </c>
      <c r="I5">
        <f t="shared" si="0"/>
        <v>-0.2</v>
      </c>
      <c r="J5">
        <f t="shared" si="1"/>
        <v>0.5</v>
      </c>
      <c r="K5">
        <f t="shared" si="2"/>
        <v>0.3</v>
      </c>
      <c r="L5" s="35">
        <f t="shared" si="3"/>
        <v>1.3498588075760032</v>
      </c>
      <c r="M5" s="35">
        <f t="shared" si="4"/>
        <v>0.57444251681165903</v>
      </c>
    </row>
    <row r="6" spans="1:13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1</v>
      </c>
      <c r="I6">
        <f t="shared" si="0"/>
        <v>-0.2</v>
      </c>
      <c r="J6">
        <f t="shared" si="1"/>
        <v>0.5</v>
      </c>
      <c r="K6">
        <f t="shared" si="2"/>
        <v>0.3</v>
      </c>
      <c r="L6" s="35">
        <f t="shared" si="3"/>
        <v>1.3498588075760032</v>
      </c>
      <c r="M6" s="35">
        <f t="shared" si="4"/>
        <v>0.57444251681165903</v>
      </c>
    </row>
    <row r="7" spans="1:13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1</v>
      </c>
      <c r="I7">
        <f t="shared" si="0"/>
        <v>-0.2</v>
      </c>
      <c r="J7">
        <f t="shared" si="1"/>
        <v>0.5</v>
      </c>
      <c r="K7">
        <f t="shared" si="2"/>
        <v>0.3</v>
      </c>
      <c r="L7" s="35">
        <f t="shared" si="3"/>
        <v>1.3498588075760032</v>
      </c>
      <c r="M7" s="35">
        <f t="shared" si="4"/>
        <v>0.57444251681165903</v>
      </c>
    </row>
    <row r="8" spans="1:13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1</v>
      </c>
      <c r="I8">
        <f t="shared" si="0"/>
        <v>-0.2</v>
      </c>
      <c r="J8">
        <f t="shared" si="1"/>
        <v>0.5</v>
      </c>
      <c r="K8">
        <f t="shared" si="2"/>
        <v>0.3</v>
      </c>
      <c r="L8" s="35">
        <f t="shared" si="3"/>
        <v>1.3498588075760032</v>
      </c>
      <c r="M8" s="35">
        <f t="shared" si="4"/>
        <v>0.57444251681165903</v>
      </c>
    </row>
    <row r="9" spans="1:13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1</v>
      </c>
      <c r="I9">
        <f t="shared" si="0"/>
        <v>-0.2</v>
      </c>
      <c r="J9">
        <f t="shared" si="1"/>
        <v>0.5</v>
      </c>
      <c r="K9">
        <f t="shared" si="2"/>
        <v>0.3</v>
      </c>
      <c r="L9" s="35">
        <f t="shared" si="3"/>
        <v>1.3498588075760032</v>
      </c>
      <c r="M9" s="35">
        <f t="shared" si="4"/>
        <v>0.57444251681165903</v>
      </c>
    </row>
    <row r="10" spans="1:13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8">
        <v>1</v>
      </c>
      <c r="I10" s="19">
        <f t="shared" si="0"/>
        <v>-0.2</v>
      </c>
      <c r="J10" s="19">
        <f t="shared" si="1"/>
        <v>0.5</v>
      </c>
      <c r="K10" s="19">
        <f t="shared" si="2"/>
        <v>0.3</v>
      </c>
      <c r="L10" s="36">
        <f t="shared" si="3"/>
        <v>1.3498588075760032</v>
      </c>
      <c r="M10" s="36">
        <f t="shared" si="4"/>
        <v>0.57444251681165903</v>
      </c>
    </row>
    <row r="11" spans="1:13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10">
        <v>0</v>
      </c>
      <c r="I11">
        <f t="shared" si="0"/>
        <v>-0.2</v>
      </c>
      <c r="J11">
        <f t="shared" si="1"/>
        <v>0</v>
      </c>
      <c r="K11">
        <f t="shared" si="2"/>
        <v>-0.2</v>
      </c>
      <c r="L11" s="35">
        <f t="shared" si="3"/>
        <v>0.81873075307798182</v>
      </c>
      <c r="M11" s="35">
        <f t="shared" si="4"/>
        <v>0.4501660026875221</v>
      </c>
    </row>
    <row r="12" spans="1:13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10">
        <v>0</v>
      </c>
      <c r="I12">
        <f t="shared" si="0"/>
        <v>-0.2</v>
      </c>
      <c r="J12">
        <f t="shared" si="1"/>
        <v>0</v>
      </c>
      <c r="K12">
        <f t="shared" si="2"/>
        <v>-0.2</v>
      </c>
      <c r="L12" s="35">
        <f t="shared" si="3"/>
        <v>0.81873075307798182</v>
      </c>
      <c r="M12" s="35">
        <f t="shared" si="4"/>
        <v>0.4501660026875221</v>
      </c>
    </row>
    <row r="13" spans="1:13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10">
        <v>0</v>
      </c>
      <c r="I13">
        <f t="shared" si="0"/>
        <v>-0.2</v>
      </c>
      <c r="J13">
        <f t="shared" si="1"/>
        <v>0</v>
      </c>
      <c r="K13">
        <f t="shared" si="2"/>
        <v>-0.2</v>
      </c>
      <c r="L13" s="35">
        <f t="shared" si="3"/>
        <v>0.81873075307798182</v>
      </c>
      <c r="M13" s="35">
        <f t="shared" si="4"/>
        <v>0.4501660026875221</v>
      </c>
    </row>
    <row r="14" spans="1:13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10">
        <v>0</v>
      </c>
      <c r="I14">
        <f t="shared" si="0"/>
        <v>-0.2</v>
      </c>
      <c r="J14">
        <f t="shared" si="1"/>
        <v>0</v>
      </c>
      <c r="K14">
        <f t="shared" si="2"/>
        <v>-0.2</v>
      </c>
      <c r="L14" s="35">
        <f t="shared" si="3"/>
        <v>0.81873075307798182</v>
      </c>
      <c r="M14" s="35">
        <f t="shared" si="4"/>
        <v>0.4501660026875221</v>
      </c>
    </row>
    <row r="15" spans="1:13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10">
        <v>0</v>
      </c>
      <c r="I15">
        <f t="shared" si="0"/>
        <v>-0.2</v>
      </c>
      <c r="J15">
        <f t="shared" si="1"/>
        <v>0</v>
      </c>
      <c r="K15">
        <f t="shared" si="2"/>
        <v>-0.2</v>
      </c>
      <c r="L15" s="35">
        <f t="shared" si="3"/>
        <v>0.81873075307798182</v>
      </c>
      <c r="M15" s="35">
        <f t="shared" si="4"/>
        <v>0.4501660026875221</v>
      </c>
    </row>
    <row r="16" spans="1:13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10">
        <v>0</v>
      </c>
      <c r="I16">
        <f t="shared" si="0"/>
        <v>-0.2</v>
      </c>
      <c r="J16">
        <f t="shared" si="1"/>
        <v>0</v>
      </c>
      <c r="K16">
        <f t="shared" si="2"/>
        <v>-0.2</v>
      </c>
      <c r="L16" s="35">
        <f t="shared" si="3"/>
        <v>0.81873075307798182</v>
      </c>
      <c r="M16" s="35">
        <f t="shared" si="4"/>
        <v>0.4501660026875221</v>
      </c>
    </row>
    <row r="17" spans="1:13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10">
        <v>0</v>
      </c>
      <c r="I17">
        <f t="shared" si="0"/>
        <v>-0.2</v>
      </c>
      <c r="J17">
        <f t="shared" si="1"/>
        <v>0</v>
      </c>
      <c r="K17">
        <f t="shared" si="2"/>
        <v>-0.2</v>
      </c>
      <c r="L17" s="35">
        <f t="shared" si="3"/>
        <v>0.81873075307798182</v>
      </c>
      <c r="M17" s="35">
        <f t="shared" si="4"/>
        <v>0.4501660026875221</v>
      </c>
    </row>
    <row r="18" spans="1:13" x14ac:dyDescent="0.25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10">
        <v>0</v>
      </c>
      <c r="I18">
        <f t="shared" si="0"/>
        <v>-0.2</v>
      </c>
      <c r="J18">
        <f t="shared" si="1"/>
        <v>0</v>
      </c>
      <c r="K18">
        <f t="shared" si="2"/>
        <v>-0.2</v>
      </c>
      <c r="L18" s="35">
        <f t="shared" si="3"/>
        <v>0.81873075307798182</v>
      </c>
      <c r="M18" s="35">
        <f t="shared" si="4"/>
        <v>0.4501660026875221</v>
      </c>
    </row>
    <row r="20" spans="1:13" x14ac:dyDescent="0.25">
      <c r="B20" s="37" t="s">
        <v>63</v>
      </c>
      <c r="C20"/>
      <c r="D20"/>
      <c r="E20"/>
      <c r="F20" s="20">
        <v>-0.2</v>
      </c>
      <c r="G20" s="20">
        <v>0.5</v>
      </c>
    </row>
    <row r="21" spans="1:13" x14ac:dyDescent="0.25">
      <c r="B21" s="37" t="s">
        <v>67</v>
      </c>
      <c r="F21">
        <f>EXP(F20)</f>
        <v>0.81873075307798182</v>
      </c>
      <c r="G21">
        <f>EXP(G20)</f>
        <v>1.6487212707001282</v>
      </c>
    </row>
  </sheetData>
  <mergeCells count="2">
    <mergeCell ref="C2:E2"/>
    <mergeCell ref="I2:J2"/>
  </mergeCells>
  <conditionalFormatting sqref="F3:G18 G20">
    <cfRule type="containsText" dxfId="80" priority="9" operator="containsText" text="Var">
      <formula>NOT(ISERROR(SEARCH("Var",F3)))</formula>
    </cfRule>
    <cfRule type="cellIs" dxfId="79" priority="10" operator="greaterThan">
      <formula>1</formula>
    </cfRule>
    <cfRule type="cellIs" dxfId="78" priority="11" operator="equal">
      <formula>1</formula>
    </cfRule>
  </conditionalFormatting>
  <conditionalFormatting sqref="B3:B18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:A1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0">
    <cfRule type="containsText" dxfId="77" priority="1" operator="containsText" text="Var">
      <formula>NOT(ISERROR(SEARCH("Var",F20)))</formula>
    </cfRule>
    <cfRule type="cellIs" dxfId="76" priority="2" operator="greaterThan">
      <formula>1</formula>
    </cfRule>
    <cfRule type="cellIs" dxfId="75" priority="3" operator="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F12" sqref="F12"/>
    </sheetView>
  </sheetViews>
  <sheetFormatPr defaultRowHeight="15" x14ac:dyDescent="0.25"/>
  <cols>
    <col min="1" max="1" width="12.5703125" style="1" customWidth="1"/>
    <col min="2" max="2" width="3" style="8" bestFit="1" customWidth="1"/>
    <col min="3" max="3" width="1.5703125" style="8" bestFit="1" customWidth="1"/>
    <col min="4" max="4" width="3.140625" style="6" customWidth="1"/>
    <col min="6" max="6" width="10.42578125" customWidth="1"/>
    <col min="15" max="15" width="12.7109375" bestFit="1" customWidth="1"/>
    <col min="16" max="16" width="12.7109375" style="26" bestFit="1" customWidth="1"/>
    <col min="17" max="18" width="12" bestFit="1" customWidth="1"/>
    <col min="19" max="19" width="12.7109375" bestFit="1" customWidth="1"/>
    <col min="20" max="20" width="12" bestFit="1" customWidth="1"/>
    <col min="21" max="22" width="12.7109375" bestFit="1" customWidth="1"/>
  </cols>
  <sheetData>
    <row r="1" spans="1:27" x14ac:dyDescent="0.25">
      <c r="E1" s="16" t="s">
        <v>7</v>
      </c>
      <c r="F1" s="16"/>
      <c r="G1" s="16"/>
      <c r="H1" s="16"/>
      <c r="I1" s="16"/>
      <c r="J1" s="16"/>
      <c r="O1" s="55" t="s">
        <v>69</v>
      </c>
      <c r="P1" s="55"/>
      <c r="Q1" s="55"/>
      <c r="R1" s="55"/>
      <c r="S1" s="55"/>
      <c r="T1" s="55"/>
      <c r="U1" s="55"/>
      <c r="V1" s="55"/>
    </row>
    <row r="2" spans="1:27" ht="30" x14ac:dyDescent="0.25">
      <c r="A2" s="1" t="s">
        <v>9</v>
      </c>
      <c r="B2" s="53" t="s">
        <v>6</v>
      </c>
      <c r="C2" s="53"/>
      <c r="D2" s="53"/>
      <c r="E2" s="17" t="s">
        <v>12</v>
      </c>
      <c r="F2" s="17" t="s">
        <v>26</v>
      </c>
      <c r="G2" s="17" t="s">
        <v>27</v>
      </c>
      <c r="H2" s="17" t="s">
        <v>28</v>
      </c>
      <c r="I2" s="17" t="s">
        <v>29</v>
      </c>
      <c r="J2" s="17" t="s">
        <v>30</v>
      </c>
      <c r="K2" s="17" t="s">
        <v>31</v>
      </c>
      <c r="L2" s="17" t="s">
        <v>32</v>
      </c>
      <c r="O2" s="28" t="s">
        <v>70</v>
      </c>
      <c r="P2" s="28" t="s">
        <v>71</v>
      </c>
      <c r="Q2" s="28" t="s">
        <v>72</v>
      </c>
      <c r="R2" s="28" t="s">
        <v>73</v>
      </c>
      <c r="S2" s="28" t="s">
        <v>74</v>
      </c>
      <c r="T2" s="28" t="s">
        <v>75</v>
      </c>
      <c r="U2" s="28" t="s">
        <v>76</v>
      </c>
      <c r="V2" s="28" t="s">
        <v>77</v>
      </c>
      <c r="W2" s="29" t="s">
        <v>66</v>
      </c>
      <c r="X2" s="46" t="s">
        <v>94</v>
      </c>
      <c r="Y2" s="46" t="s">
        <v>93</v>
      </c>
      <c r="AA2" s="31" t="s">
        <v>68</v>
      </c>
    </row>
    <row r="3" spans="1:27" x14ac:dyDescent="0.25">
      <c r="A3" s="1">
        <v>1</v>
      </c>
      <c r="B3" s="9">
        <v>1</v>
      </c>
      <c r="C3" s="9" t="s">
        <v>11</v>
      </c>
      <c r="D3" s="7" t="s">
        <v>10</v>
      </c>
      <c r="E3" s="10">
        <v>1</v>
      </c>
      <c r="F3" s="10">
        <v>1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N3">
        <v>1</v>
      </c>
      <c r="O3" s="30">
        <f>E3*E$12</f>
        <v>-5.64788285635646E-2</v>
      </c>
      <c r="P3" s="30">
        <f t="shared" ref="P3:V3" si="0">F3*F$12</f>
        <v>-0.57749916864351392</v>
      </c>
      <c r="Q3" s="30">
        <f t="shared" si="0"/>
        <v>0</v>
      </c>
      <c r="R3" s="30">
        <f t="shared" si="0"/>
        <v>0</v>
      </c>
      <c r="S3" s="30">
        <f t="shared" si="0"/>
        <v>0</v>
      </c>
      <c r="T3" s="30">
        <f t="shared" si="0"/>
        <v>0</v>
      </c>
      <c r="U3" s="30">
        <f t="shared" si="0"/>
        <v>0</v>
      </c>
      <c r="V3" s="30">
        <f t="shared" si="0"/>
        <v>0</v>
      </c>
      <c r="W3" s="26">
        <f>SUM(O3:V3)</f>
        <v>-0.63397799720707848</v>
      </c>
      <c r="X3" s="26">
        <f>EXP(W3)</f>
        <v>0.53047736071708507</v>
      </c>
      <c r="Y3" s="26">
        <f>X3/(1+X3)</f>
        <v>0.34660908702925008</v>
      </c>
      <c r="AA3">
        <f>SUMPRODUCT(E3:L3,$E$12:$L$12)</f>
        <v>-0.63397799720707848</v>
      </c>
    </row>
    <row r="4" spans="1:27" x14ac:dyDescent="0.25">
      <c r="A4" s="1">
        <v>2</v>
      </c>
      <c r="B4" s="9">
        <v>2</v>
      </c>
      <c r="C4" s="9" t="s">
        <v>11</v>
      </c>
      <c r="D4" s="7" t="s">
        <v>10</v>
      </c>
      <c r="E4" s="10">
        <v>1</v>
      </c>
      <c r="F4" s="10">
        <v>0</v>
      </c>
      <c r="G4" s="10">
        <v>1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N4">
        <v>1</v>
      </c>
      <c r="O4" s="30">
        <f>E4*E$12</f>
        <v>-5.64788285635646E-2</v>
      </c>
      <c r="P4" s="30">
        <f t="shared" ref="P4" si="1">F4*F$12</f>
        <v>0</v>
      </c>
      <c r="Q4" s="30">
        <f t="shared" ref="Q4" si="2">G4*G$12</f>
        <v>1.3505846248367943</v>
      </c>
      <c r="R4" s="30">
        <f t="shared" ref="R4" si="3">H4*H$12</f>
        <v>0</v>
      </c>
      <c r="S4" s="30">
        <f t="shared" ref="S4" si="4">I4*I$12</f>
        <v>0</v>
      </c>
      <c r="T4" s="30">
        <f t="shared" ref="T4" si="5">J4*J$12</f>
        <v>0</v>
      </c>
      <c r="U4" s="30">
        <f t="shared" ref="U4" si="6">K4*K$12</f>
        <v>0</v>
      </c>
      <c r="V4" s="30">
        <f t="shared" ref="V4" si="7">L4*L$12</f>
        <v>0</v>
      </c>
      <c r="W4" s="26">
        <f t="shared" ref="W4:W10" si="8">SUM(O4:V4)</f>
        <v>1.2941057962732296</v>
      </c>
      <c r="X4" s="26">
        <f t="shared" ref="X4:X10" si="9">EXP(W4)</f>
        <v>3.647732699168535</v>
      </c>
      <c r="Y4" s="26">
        <f t="shared" ref="Y4:Y10" si="10">X4/(1+X4)</f>
        <v>0.78484132700254106</v>
      </c>
      <c r="AA4">
        <f t="shared" ref="AA4:AA10" si="11">SUMPRODUCT(E4:L4,$E$12:$L$12)</f>
        <v>1.2941057962732296</v>
      </c>
    </row>
    <row r="5" spans="1:27" x14ac:dyDescent="0.25">
      <c r="A5" s="1">
        <v>3</v>
      </c>
      <c r="B5" s="9">
        <v>3</v>
      </c>
      <c r="C5" s="9" t="s">
        <v>11</v>
      </c>
      <c r="D5" s="7" t="s">
        <v>10</v>
      </c>
      <c r="E5" s="10">
        <v>1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0</v>
      </c>
      <c r="L5" s="10">
        <v>0</v>
      </c>
      <c r="N5">
        <v>1</v>
      </c>
      <c r="O5" s="30">
        <f t="shared" ref="O5:O10" si="12">E5*E$12</f>
        <v>-5.64788285635646E-2</v>
      </c>
      <c r="P5" s="30">
        <f t="shared" ref="P5:P10" si="13">F5*F$12</f>
        <v>0</v>
      </c>
      <c r="Q5" s="30">
        <f t="shared" ref="Q5:Q10" si="14">G5*G$12</f>
        <v>0</v>
      </c>
      <c r="R5" s="30">
        <f t="shared" ref="R5:R10" si="15">H5*H$12</f>
        <v>2.6013607552390496</v>
      </c>
      <c r="S5" s="30">
        <f t="shared" ref="S5:S10" si="16">I5*I$12</f>
        <v>0</v>
      </c>
      <c r="T5" s="30">
        <f t="shared" ref="T5:T10" si="17">J5*J$12</f>
        <v>0</v>
      </c>
      <c r="U5" s="30">
        <f t="shared" ref="U5:U10" si="18">K5*K$12</f>
        <v>0</v>
      </c>
      <c r="V5" s="30">
        <f t="shared" ref="V5:V10" si="19">L5*L$12</f>
        <v>0</v>
      </c>
      <c r="W5" s="26">
        <f t="shared" si="8"/>
        <v>2.544881926675485</v>
      </c>
      <c r="X5" s="26">
        <f t="shared" si="9"/>
        <v>12.741723539585498</v>
      </c>
      <c r="Y5" s="26">
        <f t="shared" si="10"/>
        <v>0.92722892458727457</v>
      </c>
      <c r="AA5">
        <f t="shared" si="11"/>
        <v>2.544881926675485</v>
      </c>
    </row>
    <row r="6" spans="1:27" x14ac:dyDescent="0.25">
      <c r="A6" s="1">
        <v>4</v>
      </c>
      <c r="B6" s="9">
        <v>4</v>
      </c>
      <c r="C6" s="9" t="s">
        <v>11</v>
      </c>
      <c r="D6" s="7" t="s">
        <v>10</v>
      </c>
      <c r="E6" s="10">
        <v>1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N6">
        <v>1</v>
      </c>
      <c r="O6" s="30">
        <f t="shared" si="12"/>
        <v>-5.64788285635646E-2</v>
      </c>
      <c r="P6" s="30">
        <f t="shared" si="13"/>
        <v>0</v>
      </c>
      <c r="Q6" s="30">
        <f t="shared" si="14"/>
        <v>0</v>
      </c>
      <c r="R6" s="30">
        <f t="shared" si="15"/>
        <v>0</v>
      </c>
      <c r="S6" s="30">
        <f t="shared" si="16"/>
        <v>-0.23866294422995263</v>
      </c>
      <c r="T6" s="30">
        <f t="shared" si="17"/>
        <v>0</v>
      </c>
      <c r="U6" s="30">
        <f t="shared" si="18"/>
        <v>0</v>
      </c>
      <c r="V6" s="30">
        <f t="shared" si="19"/>
        <v>0</v>
      </c>
      <c r="W6" s="26">
        <f t="shared" si="8"/>
        <v>-0.29514177279351722</v>
      </c>
      <c r="X6" s="26">
        <f t="shared" si="9"/>
        <v>0.74442604062490458</v>
      </c>
      <c r="Y6" s="26">
        <f t="shared" si="10"/>
        <v>0.42674554454497216</v>
      </c>
      <c r="AA6">
        <f t="shared" si="11"/>
        <v>-0.29514177279351722</v>
      </c>
    </row>
    <row r="7" spans="1:27" x14ac:dyDescent="0.25">
      <c r="A7" s="1">
        <v>5</v>
      </c>
      <c r="B7" s="9">
        <v>5</v>
      </c>
      <c r="C7" s="9" t="s">
        <v>11</v>
      </c>
      <c r="D7" s="7" t="s">
        <v>10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0</v>
      </c>
      <c r="N7">
        <v>1</v>
      </c>
      <c r="O7" s="30">
        <f t="shared" si="12"/>
        <v>-5.64788285635646E-2</v>
      </c>
      <c r="P7" s="30">
        <f t="shared" si="13"/>
        <v>0</v>
      </c>
      <c r="Q7" s="30">
        <f t="shared" si="14"/>
        <v>0</v>
      </c>
      <c r="R7" s="30">
        <f t="shared" si="15"/>
        <v>0</v>
      </c>
      <c r="S7" s="30">
        <f t="shared" si="16"/>
        <v>0</v>
      </c>
      <c r="T7" s="30">
        <f t="shared" si="17"/>
        <v>1.5214452769444684</v>
      </c>
      <c r="U7" s="30">
        <f t="shared" si="18"/>
        <v>0</v>
      </c>
      <c r="V7" s="30">
        <f t="shared" si="19"/>
        <v>0</v>
      </c>
      <c r="W7" s="26">
        <f t="shared" si="8"/>
        <v>1.4649664483809037</v>
      </c>
      <c r="X7" s="26">
        <f t="shared" si="9"/>
        <v>4.3273980466541069</v>
      </c>
      <c r="Y7" s="26">
        <f t="shared" si="10"/>
        <v>0.8122911051056052</v>
      </c>
      <c r="AA7">
        <f t="shared" si="11"/>
        <v>1.4649664483809037</v>
      </c>
    </row>
    <row r="8" spans="1:27" x14ac:dyDescent="0.25">
      <c r="A8" s="1">
        <v>6</v>
      </c>
      <c r="B8" s="9">
        <v>6</v>
      </c>
      <c r="C8" s="9" t="s">
        <v>11</v>
      </c>
      <c r="D8" s="7" t="s">
        <v>10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N8">
        <v>1</v>
      </c>
      <c r="O8" s="30">
        <f t="shared" si="12"/>
        <v>-5.64788285635646E-2</v>
      </c>
      <c r="P8" s="30">
        <f t="shared" si="13"/>
        <v>0</v>
      </c>
      <c r="Q8" s="30">
        <f t="shared" si="14"/>
        <v>0</v>
      </c>
      <c r="R8" s="30">
        <f t="shared" si="15"/>
        <v>0</v>
      </c>
      <c r="S8" s="30">
        <f t="shared" si="16"/>
        <v>0</v>
      </c>
      <c r="T8" s="30">
        <f t="shared" si="17"/>
        <v>0</v>
      </c>
      <c r="U8" s="30">
        <f t="shared" si="18"/>
        <v>-0.75826302480808694</v>
      </c>
      <c r="V8" s="30">
        <f t="shared" si="19"/>
        <v>0</v>
      </c>
      <c r="W8" s="26">
        <f t="shared" si="8"/>
        <v>-0.8147418533716515</v>
      </c>
      <c r="X8" s="26">
        <f t="shared" si="9"/>
        <v>0.44275360796122504</v>
      </c>
      <c r="Y8" s="26">
        <f t="shared" si="10"/>
        <v>0.306880957024177</v>
      </c>
      <c r="AA8">
        <f t="shared" si="11"/>
        <v>-0.8147418533716515</v>
      </c>
    </row>
    <row r="9" spans="1:27" x14ac:dyDescent="0.25">
      <c r="A9" s="1">
        <v>7</v>
      </c>
      <c r="B9" s="9">
        <v>7</v>
      </c>
      <c r="C9" s="9" t="s">
        <v>11</v>
      </c>
      <c r="D9" s="7" t="s">
        <v>10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N9">
        <v>1</v>
      </c>
      <c r="O9" s="30">
        <f t="shared" si="12"/>
        <v>-5.64788285635646E-2</v>
      </c>
      <c r="P9" s="30">
        <f t="shared" si="13"/>
        <v>0</v>
      </c>
      <c r="Q9" s="30">
        <f t="shared" si="14"/>
        <v>0</v>
      </c>
      <c r="R9" s="30">
        <f t="shared" si="15"/>
        <v>0</v>
      </c>
      <c r="S9" s="30">
        <f t="shared" si="16"/>
        <v>0</v>
      </c>
      <c r="T9" s="30">
        <f t="shared" si="17"/>
        <v>0</v>
      </c>
      <c r="U9" s="30">
        <f t="shared" si="18"/>
        <v>0</v>
      </c>
      <c r="V9" s="30">
        <f t="shared" si="19"/>
        <v>-1.6371680366593031</v>
      </c>
      <c r="W9" s="26">
        <f t="shared" si="8"/>
        <v>-1.6936468652228678</v>
      </c>
      <c r="X9" s="26">
        <f t="shared" si="9"/>
        <v>0.1838478316880906</v>
      </c>
      <c r="Y9" s="26">
        <f t="shared" si="10"/>
        <v>0.15529684370493416</v>
      </c>
      <c r="AA9">
        <f t="shared" si="11"/>
        <v>-1.6936468652228678</v>
      </c>
    </row>
    <row r="10" spans="1:27" ht="15.75" thickBot="1" x14ac:dyDescent="0.3">
      <c r="A10" s="12">
        <v>8</v>
      </c>
      <c r="B10" s="13">
        <v>8</v>
      </c>
      <c r="C10" s="13" t="s">
        <v>11</v>
      </c>
      <c r="D10" s="14" t="s">
        <v>10</v>
      </c>
      <c r="E10" s="18">
        <v>1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N10">
        <v>1</v>
      </c>
      <c r="O10" s="30">
        <f t="shared" si="12"/>
        <v>-5.64788285635646E-2</v>
      </c>
      <c r="P10" s="30">
        <f t="shared" si="13"/>
        <v>0</v>
      </c>
      <c r="Q10" s="30">
        <f t="shared" si="14"/>
        <v>0</v>
      </c>
      <c r="R10" s="30">
        <f t="shared" si="15"/>
        <v>0</v>
      </c>
      <c r="S10" s="30">
        <f t="shared" si="16"/>
        <v>0</v>
      </c>
      <c r="T10" s="30">
        <f t="shared" si="17"/>
        <v>0</v>
      </c>
      <c r="U10" s="30">
        <f t="shared" si="18"/>
        <v>0</v>
      </c>
      <c r="V10" s="30">
        <f t="shared" si="19"/>
        <v>0</v>
      </c>
      <c r="W10" s="26">
        <f t="shared" si="8"/>
        <v>-5.64788285635646E-2</v>
      </c>
      <c r="X10" s="26">
        <f t="shared" si="9"/>
        <v>0.94508649312195547</v>
      </c>
      <c r="Y10" s="26">
        <f t="shared" si="10"/>
        <v>0.48588404498405985</v>
      </c>
      <c r="AA10">
        <f t="shared" si="11"/>
        <v>-5.64788285635646E-2</v>
      </c>
    </row>
    <row r="11" spans="1:27" x14ac:dyDescent="0.25">
      <c r="A11"/>
      <c r="B11"/>
      <c r="C11"/>
      <c r="D11"/>
    </row>
    <row r="12" spans="1:27" x14ac:dyDescent="0.25">
      <c r="A12" s="22" t="s">
        <v>63</v>
      </c>
      <c r="B12"/>
      <c r="C12"/>
      <c r="D12"/>
      <c r="E12">
        <v>-5.64788285635646E-2</v>
      </c>
      <c r="F12">
        <v>-0.57749916864351392</v>
      </c>
      <c r="G12">
        <v>1.3505846248367943</v>
      </c>
      <c r="H12">
        <v>2.6013607552390496</v>
      </c>
      <c r="I12">
        <v>-0.23866294422995263</v>
      </c>
      <c r="J12">
        <v>1.5214452769444684</v>
      </c>
      <c r="K12">
        <v>-0.75826302480808694</v>
      </c>
      <c r="L12">
        <v>-1.6371680366593031</v>
      </c>
    </row>
    <row r="13" spans="1:27" x14ac:dyDescent="0.25">
      <c r="A13" s="27" t="s">
        <v>64</v>
      </c>
      <c r="B13"/>
      <c r="C13"/>
      <c r="D13"/>
      <c r="E13" s="26">
        <f t="shared" ref="E13:L13" si="20">EXP(E12)</f>
        <v>0.94508649312195547</v>
      </c>
      <c r="F13" s="26">
        <f t="shared" si="20"/>
        <v>0.56130033026366766</v>
      </c>
      <c r="G13" s="26">
        <f t="shared" si="20"/>
        <v>3.8596813368041927</v>
      </c>
      <c r="H13" s="26">
        <f t="shared" si="20"/>
        <v>13.482071357823635</v>
      </c>
      <c r="I13" s="26">
        <f t="shared" si="20"/>
        <v>0.78768032983499914</v>
      </c>
      <c r="J13" s="26">
        <f t="shared" si="20"/>
        <v>4.578838104393153</v>
      </c>
      <c r="K13" s="26">
        <f t="shared" si="20"/>
        <v>0.46847945789453938</v>
      </c>
      <c r="L13" s="26">
        <f t="shared" si="20"/>
        <v>0.19453016525585515</v>
      </c>
    </row>
    <row r="14" spans="1:27" x14ac:dyDescent="0.25">
      <c r="A14"/>
      <c r="B14"/>
      <c r="C14"/>
      <c r="D14"/>
    </row>
    <row r="15" spans="1:27" x14ac:dyDescent="0.25">
      <c r="A15"/>
      <c r="B15"/>
      <c r="C15"/>
      <c r="D15"/>
    </row>
    <row r="16" spans="1:27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</sheetData>
  <mergeCells count="2">
    <mergeCell ref="B2:D2"/>
    <mergeCell ref="O1:V1"/>
  </mergeCells>
  <conditionalFormatting sqref="E3:J10">
    <cfRule type="containsText" dxfId="74" priority="7" operator="containsText" text="Var">
      <formula>NOT(ISERROR(SEARCH("Var",E3)))</formula>
    </cfRule>
    <cfRule type="cellIs" dxfId="73" priority="8" operator="greaterThan">
      <formula>1</formula>
    </cfRule>
    <cfRule type="cellIs" dxfId="72" priority="9" operator="equal">
      <formula>1</formula>
    </cfRule>
  </conditionalFormatting>
  <conditionalFormatting sqref="A3:A1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3:L10">
    <cfRule type="containsText" dxfId="71" priority="3" operator="containsText" text="Var">
      <formula>NOT(ISERROR(SEARCH("Var",K3)))</formula>
    </cfRule>
    <cfRule type="cellIs" dxfId="70" priority="4" operator="greaterThan">
      <formula>1</formula>
    </cfRule>
    <cfRule type="cellIs" dxfId="69" priority="5" operator="equal">
      <formula>1</formula>
    </cfRule>
  </conditionalFormatting>
  <conditionalFormatting sqref="O3:V1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96" zoomScaleNormal="96" workbookViewId="0">
      <selection activeCell="G21" sqref="G21"/>
    </sheetView>
  </sheetViews>
  <sheetFormatPr defaultRowHeight="15" x14ac:dyDescent="0.25"/>
  <cols>
    <col min="2" max="2" width="11.85546875" style="1" customWidth="1"/>
    <col min="3" max="3" width="3" style="8" bestFit="1" customWidth="1"/>
    <col min="4" max="4" width="1.5703125" style="8" bestFit="1" customWidth="1"/>
    <col min="5" max="5" width="3.140625" style="6" customWidth="1"/>
    <col min="8" max="8" width="10.42578125" customWidth="1"/>
  </cols>
  <sheetData>
    <row r="1" spans="1:19" x14ac:dyDescent="0.25">
      <c r="F1" s="16" t="s">
        <v>7</v>
      </c>
      <c r="G1" s="16"/>
      <c r="H1" s="16"/>
      <c r="I1" s="16"/>
      <c r="J1" s="16"/>
      <c r="K1" s="16"/>
      <c r="L1" s="16"/>
    </row>
    <row r="2" spans="1:19" ht="30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25</v>
      </c>
      <c r="H2" s="17" t="s">
        <v>26</v>
      </c>
      <c r="I2" s="17" t="s">
        <v>27</v>
      </c>
      <c r="J2" s="17" t="s">
        <v>28</v>
      </c>
      <c r="K2" s="17" t="s">
        <v>29</v>
      </c>
      <c r="L2" s="17" t="s">
        <v>30</v>
      </c>
      <c r="M2" s="17" t="s">
        <v>31</v>
      </c>
      <c r="N2" s="17" t="s">
        <v>32</v>
      </c>
      <c r="P2" s="29" t="s">
        <v>68</v>
      </c>
      <c r="Q2" s="29" t="s">
        <v>67</v>
      </c>
      <c r="R2" s="29" t="s">
        <v>65</v>
      </c>
      <c r="S2" s="40" t="s">
        <v>78</v>
      </c>
    </row>
    <row r="3" spans="1:19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H3" s="10">
        <v>1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P3">
        <f t="shared" ref="P3:P18" si="0">SUMPRODUCT(F3:N3,F$20:N$20)</f>
        <v>0.16602200279292156</v>
      </c>
      <c r="Q3" s="26">
        <f>EXP(P3)</f>
        <v>1.1805990779145352</v>
      </c>
      <c r="R3" s="26">
        <f>Q3/(1+Q3)</f>
        <v>0.54141042701147413</v>
      </c>
      <c r="S3" s="26">
        <f>R3-R11</f>
        <v>0.19480133998222404</v>
      </c>
    </row>
    <row r="4" spans="1:19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1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P4">
        <f t="shared" si="0"/>
        <v>2.0941057962732299</v>
      </c>
      <c r="Q4" s="26">
        <f t="shared" ref="Q4:Q18" si="1">EXP(P4)</f>
        <v>8.1181784181998786</v>
      </c>
      <c r="R4" s="26">
        <f t="shared" ref="R4:R18" si="2">Q4/(1+Q4)</f>
        <v>0.8903289720670523</v>
      </c>
      <c r="S4" s="26">
        <f t="shared" ref="S4:S10" si="3">R4-R12</f>
        <v>0.10548764506451125</v>
      </c>
    </row>
    <row r="5" spans="1:19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P5">
        <f t="shared" si="0"/>
        <v>3.3448819266754852</v>
      </c>
      <c r="Q5" s="26">
        <f t="shared" si="1"/>
        <v>28.35722723688345</v>
      </c>
      <c r="R5" s="26">
        <f t="shared" si="2"/>
        <v>0.9659368375653804</v>
      </c>
      <c r="S5" s="26">
        <f t="shared" si="3"/>
        <v>3.870791297810583E-2</v>
      </c>
    </row>
    <row r="6" spans="1:19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1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P6">
        <f t="shared" si="0"/>
        <v>0.50485822720648288</v>
      </c>
      <c r="Q6" s="26">
        <f t="shared" si="1"/>
        <v>1.6567506216463217</v>
      </c>
      <c r="R6" s="26">
        <f t="shared" si="2"/>
        <v>0.62360035155263271</v>
      </c>
      <c r="S6" s="26">
        <f t="shared" si="3"/>
        <v>0.19685480700766056</v>
      </c>
    </row>
    <row r="7" spans="1:19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P7">
        <f t="shared" si="0"/>
        <v>2.2649664483809038</v>
      </c>
      <c r="Q7" s="26">
        <f t="shared" si="1"/>
        <v>9.6308014667070712</v>
      </c>
      <c r="R7" s="26">
        <f t="shared" si="2"/>
        <v>0.90593371505133058</v>
      </c>
      <c r="S7" s="26">
        <f t="shared" si="3"/>
        <v>9.3642609945725375E-2</v>
      </c>
    </row>
    <row r="8" spans="1:19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1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P8">
        <f t="shared" si="0"/>
        <v>-1.4741853371651459E-2</v>
      </c>
      <c r="Q8" s="26">
        <f t="shared" si="1"/>
        <v>0.9853662757554148</v>
      </c>
      <c r="R8" s="26">
        <f t="shared" si="2"/>
        <v>0.496314603400066</v>
      </c>
      <c r="S8" s="26">
        <f t="shared" si="3"/>
        <v>0.189433646375889</v>
      </c>
    </row>
    <row r="9" spans="1:19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P9">
        <f t="shared" si="0"/>
        <v>-0.89364686522286763</v>
      </c>
      <c r="Q9" s="26">
        <f t="shared" si="1"/>
        <v>0.40916087403644008</v>
      </c>
      <c r="R9" s="26">
        <f t="shared" si="2"/>
        <v>0.29035781618349094</v>
      </c>
      <c r="S9" s="26">
        <f t="shared" si="3"/>
        <v>0.13506097247855678</v>
      </c>
    </row>
    <row r="10" spans="1:19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8">
        <v>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P10" s="19">
        <f t="shared" si="0"/>
        <v>0.74352117143643548</v>
      </c>
      <c r="Q10" s="39">
        <f t="shared" si="1"/>
        <v>2.103328671408327</v>
      </c>
      <c r="R10" s="39">
        <f t="shared" si="2"/>
        <v>0.67776535910835756</v>
      </c>
      <c r="S10" s="39">
        <f t="shared" si="3"/>
        <v>0.19188131412429771</v>
      </c>
    </row>
    <row r="11" spans="1:19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P11">
        <f t="shared" si="0"/>
        <v>-0.63397799720707848</v>
      </c>
      <c r="Q11" s="26">
        <f t="shared" si="1"/>
        <v>0.53047736071708507</v>
      </c>
      <c r="R11" s="26">
        <f t="shared" si="2"/>
        <v>0.34660908702925008</v>
      </c>
      <c r="S11" s="26"/>
    </row>
    <row r="12" spans="1:19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P12">
        <f t="shared" si="0"/>
        <v>1.2941057962732296</v>
      </c>
      <c r="Q12" s="26">
        <f t="shared" si="1"/>
        <v>3.647732699168535</v>
      </c>
      <c r="R12" s="26">
        <f t="shared" si="2"/>
        <v>0.78484132700254106</v>
      </c>
      <c r="S12" s="26"/>
    </row>
    <row r="13" spans="1:19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P13">
        <f t="shared" si="0"/>
        <v>2.544881926675485</v>
      </c>
      <c r="Q13" s="26">
        <f t="shared" si="1"/>
        <v>12.741723539585498</v>
      </c>
      <c r="R13" s="26">
        <f t="shared" si="2"/>
        <v>0.92722892458727457</v>
      </c>
      <c r="S13" s="26"/>
    </row>
    <row r="14" spans="1:19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P14">
        <f t="shared" si="0"/>
        <v>-0.29514177279351722</v>
      </c>
      <c r="Q14" s="26">
        <f t="shared" si="1"/>
        <v>0.74442604062490458</v>
      </c>
      <c r="R14" s="26">
        <f t="shared" si="2"/>
        <v>0.42674554454497216</v>
      </c>
      <c r="S14" s="26"/>
    </row>
    <row r="15" spans="1:19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P15">
        <f t="shared" si="0"/>
        <v>1.4649664483809037</v>
      </c>
      <c r="Q15" s="26">
        <f t="shared" si="1"/>
        <v>4.3273980466541069</v>
      </c>
      <c r="R15" s="26">
        <f t="shared" si="2"/>
        <v>0.8122911051056052</v>
      </c>
      <c r="S15" s="26"/>
    </row>
    <row r="16" spans="1:19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P16">
        <f t="shared" si="0"/>
        <v>-0.8147418533716515</v>
      </c>
      <c r="Q16" s="26">
        <f t="shared" si="1"/>
        <v>0.44275360796122504</v>
      </c>
      <c r="R16" s="26">
        <f t="shared" si="2"/>
        <v>0.306880957024177</v>
      </c>
      <c r="S16" s="26"/>
    </row>
    <row r="17" spans="1:19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P17">
        <f t="shared" si="0"/>
        <v>-1.6936468652228678</v>
      </c>
      <c r="Q17" s="26">
        <f t="shared" si="1"/>
        <v>0.1838478316880906</v>
      </c>
      <c r="R17" s="26">
        <f t="shared" si="2"/>
        <v>0.15529684370493416</v>
      </c>
      <c r="S17" s="26"/>
    </row>
    <row r="18" spans="1:19" x14ac:dyDescent="0.25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P18">
        <f t="shared" si="0"/>
        <v>-5.64788285635646E-2</v>
      </c>
      <c r="Q18" s="26">
        <f t="shared" si="1"/>
        <v>0.94508649312195547</v>
      </c>
      <c r="R18" s="26">
        <f t="shared" si="2"/>
        <v>0.48588404498405985</v>
      </c>
      <c r="S18" s="26"/>
    </row>
    <row r="20" spans="1:19" x14ac:dyDescent="0.25">
      <c r="B20" s="22" t="s">
        <v>63</v>
      </c>
      <c r="C20"/>
      <c r="D20"/>
      <c r="E20"/>
      <c r="F20">
        <v>-5.64788285635646E-2</v>
      </c>
      <c r="G20" s="20">
        <v>0.8</v>
      </c>
      <c r="H20">
        <v>-0.57749916864351392</v>
      </c>
      <c r="I20">
        <v>1.3505846248367943</v>
      </c>
      <c r="J20">
        <v>2.6013607552390496</v>
      </c>
      <c r="K20">
        <v>-0.23866294422995263</v>
      </c>
      <c r="L20">
        <v>1.5214452769444684</v>
      </c>
      <c r="M20">
        <v>-0.75826302480808694</v>
      </c>
      <c r="N20">
        <v>-1.6371680366593031</v>
      </c>
    </row>
    <row r="21" spans="1:19" x14ac:dyDescent="0.25">
      <c r="B21" s="27" t="s">
        <v>64</v>
      </c>
      <c r="C21"/>
      <c r="D21"/>
      <c r="E21"/>
      <c r="F21" s="26">
        <f t="shared" ref="F21:N21" si="4">EXP(F20)</f>
        <v>0.94508649312195547</v>
      </c>
      <c r="G21" s="26">
        <f t="shared" si="4"/>
        <v>2.2255409284924679</v>
      </c>
      <c r="H21" s="26">
        <f t="shared" si="4"/>
        <v>0.56130033026366766</v>
      </c>
      <c r="I21" s="26">
        <f t="shared" si="4"/>
        <v>3.8596813368041927</v>
      </c>
      <c r="J21" s="26">
        <f t="shared" si="4"/>
        <v>13.482071357823635</v>
      </c>
      <c r="K21" s="26">
        <f t="shared" si="4"/>
        <v>0.78768032983499914</v>
      </c>
      <c r="L21" s="26">
        <f t="shared" si="4"/>
        <v>4.578838104393153</v>
      </c>
      <c r="M21" s="26">
        <f t="shared" si="4"/>
        <v>0.46847945789453938</v>
      </c>
      <c r="N21" s="26">
        <f t="shared" si="4"/>
        <v>0.19453016525585515</v>
      </c>
    </row>
  </sheetData>
  <mergeCells count="1">
    <mergeCell ref="C2:E2"/>
  </mergeCells>
  <conditionalFormatting sqref="F3:L18">
    <cfRule type="containsText" dxfId="68" priority="7" operator="containsText" text="Var">
      <formula>NOT(ISERROR(SEARCH("Var",F3)))</formula>
    </cfRule>
    <cfRule type="cellIs" dxfId="67" priority="8" operator="greaterThan">
      <formula>1</formula>
    </cfRule>
    <cfRule type="cellIs" dxfId="66" priority="9" operator="equal">
      <formula>1</formula>
    </cfRule>
  </conditionalFormatting>
  <conditionalFormatting sqref="B3:B18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3:N18">
    <cfRule type="containsText" dxfId="65" priority="3" operator="containsText" text="Var">
      <formula>NOT(ISERROR(SEARCH("Var",M3)))</formula>
    </cfRule>
    <cfRule type="cellIs" dxfId="64" priority="4" operator="greaterThan">
      <formula>1</formula>
    </cfRule>
    <cfRule type="cellIs" dxfId="63" priority="5" operator="equal">
      <formula>1</formula>
    </cfRule>
  </conditionalFormatting>
  <conditionalFormatting sqref="F20:G2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20:N20"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96" zoomScaleNormal="96" workbookViewId="0">
      <selection activeCell="B38" sqref="B38"/>
    </sheetView>
  </sheetViews>
  <sheetFormatPr defaultRowHeight="15" x14ac:dyDescent="0.25"/>
  <cols>
    <col min="2" max="2" width="11.85546875" style="1" customWidth="1"/>
    <col min="3" max="3" width="3" style="8" bestFit="1" customWidth="1"/>
    <col min="4" max="4" width="1.5703125" style="8" bestFit="1" customWidth="1"/>
    <col min="5" max="5" width="3.140625" style="6" customWidth="1"/>
    <col min="8" max="8" width="10.42578125" customWidth="1"/>
  </cols>
  <sheetData>
    <row r="1" spans="1:28" x14ac:dyDescent="0.25">
      <c r="F1" s="16" t="s">
        <v>7</v>
      </c>
      <c r="G1" s="16"/>
      <c r="H1" s="16"/>
      <c r="I1" s="16"/>
      <c r="J1" s="16"/>
      <c r="K1" s="16"/>
      <c r="L1" s="16"/>
    </row>
    <row r="2" spans="1:28" ht="45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25</v>
      </c>
      <c r="H2" s="17" t="s">
        <v>26</v>
      </c>
      <c r="I2" s="17" t="s">
        <v>27</v>
      </c>
      <c r="J2" s="17" t="s">
        <v>28</v>
      </c>
      <c r="K2" s="17" t="s">
        <v>29</v>
      </c>
      <c r="L2" s="17" t="s">
        <v>30</v>
      </c>
      <c r="M2" s="17" t="s">
        <v>31</v>
      </c>
      <c r="N2" s="17" t="s">
        <v>32</v>
      </c>
      <c r="O2" s="17" t="s">
        <v>33</v>
      </c>
      <c r="P2" s="17" t="s">
        <v>34</v>
      </c>
      <c r="Q2" s="17" t="s">
        <v>35</v>
      </c>
      <c r="R2" s="17" t="s">
        <v>36</v>
      </c>
      <c r="S2" s="17" t="s">
        <v>37</v>
      </c>
      <c r="T2" s="17" t="s">
        <v>38</v>
      </c>
      <c r="U2" s="17" t="s">
        <v>39</v>
      </c>
      <c r="X2" s="29" t="s">
        <v>68</v>
      </c>
      <c r="Y2" s="29" t="s">
        <v>67</v>
      </c>
      <c r="Z2" s="29" t="s">
        <v>65</v>
      </c>
      <c r="AB2" s="38" t="s">
        <v>78</v>
      </c>
    </row>
    <row r="3" spans="1:28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H3" s="10">
        <v>1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f>$G3*H3</f>
        <v>1</v>
      </c>
      <c r="P3" s="10">
        <f t="shared" ref="P3:U18" si="0">$G3*I3</f>
        <v>0</v>
      </c>
      <c r="Q3" s="10">
        <f t="shared" si="0"/>
        <v>0</v>
      </c>
      <c r="R3" s="10">
        <f t="shared" si="0"/>
        <v>0</v>
      </c>
      <c r="S3" s="10">
        <f t="shared" si="0"/>
        <v>0</v>
      </c>
      <c r="T3" s="10">
        <f t="shared" si="0"/>
        <v>0</v>
      </c>
      <c r="U3" s="10">
        <f t="shared" si="0"/>
        <v>0</v>
      </c>
      <c r="X3">
        <f>SUMPRODUCT(F3:U3,F$20:U$20)</f>
        <v>0.65145172970057175</v>
      </c>
      <c r="Y3" s="26">
        <f>EXP(X3)</f>
        <v>1.9183236960246342</v>
      </c>
      <c r="Z3" s="26">
        <f>Y3/(1+Y3)</f>
        <v>0.65733753203518552</v>
      </c>
      <c r="AB3" s="26">
        <f>Z3-Z11</f>
        <v>0.31072844500593544</v>
      </c>
    </row>
    <row r="4" spans="1:28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1</v>
      </c>
      <c r="H4" s="10">
        <v>0</v>
      </c>
      <c r="I4" s="10">
        <v>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f t="shared" ref="O4:O18" si="1">$G4*H4</f>
        <v>0</v>
      </c>
      <c r="P4" s="10">
        <f t="shared" si="0"/>
        <v>1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  <c r="U4" s="10">
        <f t="shared" si="0"/>
        <v>0</v>
      </c>
      <c r="X4">
        <f t="shared" ref="X4:X18" si="2">SUMPRODUCT(F4:U4,F$20:U$20)</f>
        <v>4.5501057962732299</v>
      </c>
      <c r="Y4" s="26">
        <f t="shared" ref="Y4:Y18" si="3">EXP(X4)</f>
        <v>94.64242060067248</v>
      </c>
      <c r="Z4" s="26">
        <f t="shared" ref="Z4:Z18" si="4">Y4/(1+Y4)</f>
        <v>0.98954438842388548</v>
      </c>
      <c r="AB4" s="26">
        <f t="shared" ref="AB4:AB18" si="5">Z4-Z12</f>
        <v>0.20470306142134442</v>
      </c>
    </row>
    <row r="5" spans="1:28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1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f t="shared" si="1"/>
        <v>0</v>
      </c>
      <c r="P5" s="10">
        <f t="shared" si="0"/>
        <v>0</v>
      </c>
      <c r="Q5" s="10">
        <f t="shared" si="0"/>
        <v>1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X5">
        <f t="shared" si="2"/>
        <v>1.4783168903092436</v>
      </c>
      <c r="Y5" s="26">
        <f t="shared" si="3"/>
        <v>4.3855580902789342</v>
      </c>
      <c r="Z5" s="26">
        <f t="shared" si="4"/>
        <v>0.81431822232035256</v>
      </c>
      <c r="AB5" s="26">
        <f t="shared" si="5"/>
        <v>-0.11291070226692201</v>
      </c>
    </row>
    <row r="6" spans="1:28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1</v>
      </c>
      <c r="H6" s="10">
        <v>0</v>
      </c>
      <c r="I6" s="10">
        <v>0</v>
      </c>
      <c r="J6" s="10">
        <v>0</v>
      </c>
      <c r="K6" s="10">
        <v>1</v>
      </c>
      <c r="L6" s="10">
        <v>0</v>
      </c>
      <c r="M6" s="10">
        <v>0</v>
      </c>
      <c r="N6" s="10">
        <v>0</v>
      </c>
      <c r="O6" s="10">
        <f t="shared" si="1"/>
        <v>0</v>
      </c>
      <c r="P6" s="10">
        <f t="shared" si="0"/>
        <v>0</v>
      </c>
      <c r="Q6" s="10">
        <f t="shared" si="0"/>
        <v>0</v>
      </c>
      <c r="R6" s="10">
        <f t="shared" si="0"/>
        <v>1</v>
      </c>
      <c r="S6" s="10">
        <f t="shared" si="0"/>
        <v>0</v>
      </c>
      <c r="T6" s="10">
        <f t="shared" si="0"/>
        <v>0</v>
      </c>
      <c r="U6" s="10">
        <f t="shared" si="0"/>
        <v>0</v>
      </c>
      <c r="X6">
        <f t="shared" si="2"/>
        <v>0.13665617210722408</v>
      </c>
      <c r="Y6" s="26">
        <f t="shared" si="3"/>
        <v>1.1464339047945948</v>
      </c>
      <c r="Z6" s="26">
        <f t="shared" si="4"/>
        <v>0.53411097459546697</v>
      </c>
      <c r="AB6" s="26">
        <f t="shared" si="5"/>
        <v>0.10736543005049481</v>
      </c>
    </row>
    <row r="7" spans="1:28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1</v>
      </c>
      <c r="H7" s="10">
        <v>0</v>
      </c>
      <c r="I7" s="10">
        <v>0</v>
      </c>
      <c r="J7" s="10">
        <v>0</v>
      </c>
      <c r="K7" s="10">
        <v>0</v>
      </c>
      <c r="L7" s="10">
        <v>1</v>
      </c>
      <c r="M7" s="10">
        <v>0</v>
      </c>
      <c r="N7" s="10">
        <v>0</v>
      </c>
      <c r="O7" s="10">
        <f t="shared" si="1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1</v>
      </c>
      <c r="T7" s="10">
        <f t="shared" si="0"/>
        <v>0</v>
      </c>
      <c r="U7" s="10">
        <f t="shared" si="0"/>
        <v>0</v>
      </c>
      <c r="X7">
        <f t="shared" si="2"/>
        <v>2.3027964618233385</v>
      </c>
      <c r="Y7" s="26">
        <f t="shared" si="3"/>
        <v>10.002113911692579</v>
      </c>
      <c r="Z7" s="26">
        <f t="shared" si="4"/>
        <v>0.90910837607877859</v>
      </c>
      <c r="AB7" s="26">
        <f t="shared" si="5"/>
        <v>9.6817270973173386E-2</v>
      </c>
    </row>
    <row r="8" spans="1:28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1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</v>
      </c>
      <c r="N8" s="10">
        <v>0</v>
      </c>
      <c r="O8" s="10">
        <f t="shared" si="1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1</v>
      </c>
      <c r="U8" s="10">
        <f t="shared" si="0"/>
        <v>0</v>
      </c>
      <c r="X8">
        <f t="shared" si="2"/>
        <v>0.61260781919755425</v>
      </c>
      <c r="Y8" s="26">
        <f t="shared" si="3"/>
        <v>1.8452371746889356</v>
      </c>
      <c r="Z8" s="26">
        <f t="shared" si="4"/>
        <v>0.64853545114061428</v>
      </c>
      <c r="AB8" s="26">
        <f t="shared" si="5"/>
        <v>0.34165449411643728</v>
      </c>
    </row>
    <row r="9" spans="1:28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f t="shared" si="1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10">
        <f t="shared" si="0"/>
        <v>1</v>
      </c>
      <c r="X9">
        <f t="shared" si="2"/>
        <v>-1.4804839343245382</v>
      </c>
      <c r="Y9" s="26">
        <f t="shared" si="3"/>
        <v>0.22752755334405772</v>
      </c>
      <c r="Z9" s="26">
        <f t="shared" si="4"/>
        <v>0.18535433499983126</v>
      </c>
      <c r="AB9" s="26">
        <f t="shared" si="5"/>
        <v>3.0057491294897098E-2</v>
      </c>
    </row>
    <row r="10" spans="1:28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8">
        <v>1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5">
        <f t="shared" si="1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9"/>
      <c r="W10" s="19"/>
      <c r="X10" s="19">
        <f t="shared" si="2"/>
        <v>0.74352117143643548</v>
      </c>
      <c r="Y10" s="39">
        <f t="shared" si="3"/>
        <v>2.103328671408327</v>
      </c>
      <c r="Z10" s="39">
        <f t="shared" si="4"/>
        <v>0.67776535910835756</v>
      </c>
      <c r="AA10" s="19"/>
      <c r="AB10" s="39">
        <f t="shared" si="5"/>
        <v>0.19188131412429771</v>
      </c>
    </row>
    <row r="11" spans="1:28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10">
        <v>0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f t="shared" si="1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X11">
        <f t="shared" si="2"/>
        <v>-0.63397799720707848</v>
      </c>
      <c r="Y11" s="26">
        <f t="shared" si="3"/>
        <v>0.53047736071708507</v>
      </c>
      <c r="Z11" s="26">
        <f t="shared" si="4"/>
        <v>0.34660908702925008</v>
      </c>
      <c r="AB11" s="26">
        <f t="shared" si="5"/>
        <v>0.34660908702925008</v>
      </c>
    </row>
    <row r="12" spans="1:28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f t="shared" si="1"/>
        <v>0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0">
        <f t="shared" si="0"/>
        <v>0</v>
      </c>
      <c r="X12">
        <f t="shared" si="2"/>
        <v>1.2941057962732296</v>
      </c>
      <c r="Y12" s="26">
        <f t="shared" si="3"/>
        <v>3.647732699168535</v>
      </c>
      <c r="Z12" s="26">
        <f t="shared" si="4"/>
        <v>0.78484132700254106</v>
      </c>
      <c r="AB12" s="26">
        <f t="shared" si="5"/>
        <v>0.78484132700254106</v>
      </c>
    </row>
    <row r="13" spans="1:28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f t="shared" si="1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X13">
        <f t="shared" si="2"/>
        <v>2.544881926675485</v>
      </c>
      <c r="Y13" s="26">
        <f t="shared" si="3"/>
        <v>12.741723539585498</v>
      </c>
      <c r="Z13" s="26">
        <f t="shared" si="4"/>
        <v>0.92722892458727457</v>
      </c>
      <c r="AB13" s="26">
        <f t="shared" si="5"/>
        <v>0.92722892458727457</v>
      </c>
    </row>
    <row r="14" spans="1:28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f t="shared" si="1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X14">
        <f t="shared" si="2"/>
        <v>-0.29514177279351722</v>
      </c>
      <c r="Y14" s="26">
        <f t="shared" si="3"/>
        <v>0.74442604062490458</v>
      </c>
      <c r="Z14" s="26">
        <f t="shared" si="4"/>
        <v>0.42674554454497216</v>
      </c>
      <c r="AB14" s="26">
        <f t="shared" si="5"/>
        <v>0.42674554454497216</v>
      </c>
    </row>
    <row r="15" spans="1:28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f t="shared" si="1"/>
        <v>0</v>
      </c>
      <c r="P15" s="10">
        <f t="shared" si="0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10">
        <f t="shared" si="0"/>
        <v>0</v>
      </c>
      <c r="U15" s="10">
        <f t="shared" si="0"/>
        <v>0</v>
      </c>
      <c r="X15">
        <f t="shared" si="2"/>
        <v>1.4649664483809037</v>
      </c>
      <c r="Y15" s="26">
        <f t="shared" si="3"/>
        <v>4.3273980466541069</v>
      </c>
      <c r="Z15" s="26">
        <f t="shared" si="4"/>
        <v>0.8122911051056052</v>
      </c>
      <c r="AB15" s="26">
        <f t="shared" si="5"/>
        <v>0.8122911051056052</v>
      </c>
    </row>
    <row r="16" spans="1:28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f t="shared" si="1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X16">
        <f t="shared" si="2"/>
        <v>-0.8147418533716515</v>
      </c>
      <c r="Y16" s="26">
        <f t="shared" si="3"/>
        <v>0.44275360796122504</v>
      </c>
      <c r="Z16" s="26">
        <f t="shared" si="4"/>
        <v>0.306880957024177</v>
      </c>
      <c r="AB16" s="26">
        <f t="shared" si="5"/>
        <v>0.306880957024177</v>
      </c>
    </row>
    <row r="17" spans="1:28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f t="shared" si="1"/>
        <v>0</v>
      </c>
      <c r="P17" s="10">
        <f t="shared" si="0"/>
        <v>0</v>
      </c>
      <c r="Q17" s="10">
        <f t="shared" si="0"/>
        <v>0</v>
      </c>
      <c r="R17" s="10">
        <f t="shared" si="0"/>
        <v>0</v>
      </c>
      <c r="S17" s="10">
        <f t="shared" si="0"/>
        <v>0</v>
      </c>
      <c r="T17" s="10">
        <f t="shared" si="0"/>
        <v>0</v>
      </c>
      <c r="U17" s="10">
        <f t="shared" si="0"/>
        <v>0</v>
      </c>
      <c r="X17">
        <f t="shared" si="2"/>
        <v>-1.6936468652228678</v>
      </c>
      <c r="Y17" s="26">
        <f t="shared" si="3"/>
        <v>0.1838478316880906</v>
      </c>
      <c r="Z17" s="26">
        <f t="shared" si="4"/>
        <v>0.15529684370493416</v>
      </c>
      <c r="AB17" s="26">
        <f t="shared" si="5"/>
        <v>0.15529684370493416</v>
      </c>
    </row>
    <row r="18" spans="1:28" x14ac:dyDescent="0.25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 t="shared" si="1"/>
        <v>0</v>
      </c>
      <c r="P18" s="10">
        <f t="shared" si="0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X18">
        <f t="shared" si="2"/>
        <v>-5.64788285635646E-2</v>
      </c>
      <c r="Y18" s="26">
        <f t="shared" si="3"/>
        <v>0.94508649312195547</v>
      </c>
      <c r="Z18" s="26">
        <f t="shared" si="4"/>
        <v>0.48588404498405985</v>
      </c>
      <c r="AB18" s="26">
        <f t="shared" si="5"/>
        <v>0.48588404498405985</v>
      </c>
    </row>
    <row r="20" spans="1:28" x14ac:dyDescent="0.25">
      <c r="B20" s="22" t="s">
        <v>63</v>
      </c>
      <c r="C20"/>
      <c r="D20"/>
      <c r="E20"/>
      <c r="F20">
        <v>-5.64788285635646E-2</v>
      </c>
      <c r="G20" s="20">
        <v>0.8</v>
      </c>
      <c r="H20">
        <v>-0.57749916864351392</v>
      </c>
      <c r="I20">
        <v>1.3505846248367943</v>
      </c>
      <c r="J20">
        <v>2.6013607552390496</v>
      </c>
      <c r="K20">
        <v>-0.23866294422995263</v>
      </c>
      <c r="L20">
        <v>1.5214452769444684</v>
      </c>
      <c r="M20">
        <v>-0.75826302480808694</v>
      </c>
      <c r="N20">
        <v>-1.6371680366593031</v>
      </c>
      <c r="O20">
        <v>0.48542972690765024</v>
      </c>
      <c r="P20">
        <v>2.456</v>
      </c>
      <c r="Q20">
        <v>-1.8665650363662416</v>
      </c>
      <c r="R20">
        <v>-0.3682020550992588</v>
      </c>
      <c r="S20">
        <v>3.7830013442434557E-2</v>
      </c>
      <c r="T20">
        <v>0.62734967256920571</v>
      </c>
      <c r="U20">
        <v>-0.58683706910167044</v>
      </c>
    </row>
    <row r="21" spans="1:28" x14ac:dyDescent="0.25">
      <c r="B21" s="27" t="s">
        <v>64</v>
      </c>
      <c r="C21"/>
      <c r="D21"/>
      <c r="E21"/>
      <c r="F21" s="26">
        <f t="shared" ref="F21:U21" si="6">EXP(F20)</f>
        <v>0.94508649312195547</v>
      </c>
      <c r="G21" s="26">
        <f t="shared" si="6"/>
        <v>2.2255409284924679</v>
      </c>
      <c r="H21" s="26">
        <f t="shared" si="6"/>
        <v>0.56130033026366766</v>
      </c>
      <c r="I21" s="26">
        <f t="shared" si="6"/>
        <v>3.8596813368041927</v>
      </c>
      <c r="J21" s="26">
        <f t="shared" si="6"/>
        <v>13.482071357823635</v>
      </c>
      <c r="K21" s="26">
        <f t="shared" si="6"/>
        <v>0.78768032983499914</v>
      </c>
      <c r="L21" s="26">
        <f t="shared" si="6"/>
        <v>4.578838104393153</v>
      </c>
      <c r="M21" s="26">
        <f t="shared" si="6"/>
        <v>0.46847945789453938</v>
      </c>
      <c r="N21" s="26">
        <f t="shared" si="6"/>
        <v>0.19453016525585515</v>
      </c>
      <c r="O21" s="26">
        <f t="shared" si="6"/>
        <v>1.6248731105340601</v>
      </c>
      <c r="P21" s="26">
        <f t="shared" si="6"/>
        <v>11.65808580758668</v>
      </c>
      <c r="Q21" s="26">
        <f t="shared" si="6"/>
        <v>0.15465398128117272</v>
      </c>
      <c r="R21" s="26">
        <f t="shared" si="6"/>
        <v>0.69197735001021321</v>
      </c>
      <c r="S21" s="26">
        <f t="shared" si="6"/>
        <v>1.0385546775384273</v>
      </c>
      <c r="T21" s="26">
        <f t="shared" si="6"/>
        <v>1.8726408850092975</v>
      </c>
      <c r="U21" s="26">
        <f t="shared" si="6"/>
        <v>0.5560833593384934</v>
      </c>
    </row>
  </sheetData>
  <mergeCells count="1">
    <mergeCell ref="C2:E2"/>
  </mergeCells>
  <conditionalFormatting sqref="F3:L18">
    <cfRule type="containsText" dxfId="62" priority="11" operator="containsText" text="Var">
      <formula>NOT(ISERROR(SEARCH("Var",F3)))</formula>
    </cfRule>
    <cfRule type="cellIs" dxfId="61" priority="12" operator="greaterThan">
      <formula>1</formula>
    </cfRule>
    <cfRule type="cellIs" dxfId="60" priority="13" operator="equal">
      <formula>1</formula>
    </cfRule>
  </conditionalFormatting>
  <conditionalFormatting sqref="B3:B18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3:U18">
    <cfRule type="containsText" dxfId="59" priority="6" operator="containsText" text="Var">
      <formula>NOT(ISERROR(SEARCH("Var",M3)))</formula>
    </cfRule>
    <cfRule type="cellIs" dxfId="58" priority="7" operator="greaterThan">
      <formula>1</formula>
    </cfRule>
    <cfRule type="cellIs" dxfId="57" priority="8" operator="equal">
      <formula>1</formula>
    </cfRule>
  </conditionalFormatting>
  <conditionalFormatting sqref="H20:U20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0:G2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selection activeCell="T35" sqref="T35"/>
    </sheetView>
  </sheetViews>
  <sheetFormatPr defaultRowHeight="15" x14ac:dyDescent="0.25"/>
  <cols>
    <col min="1" max="2" width="9.140625" style="1"/>
    <col min="3" max="3" width="3" style="8" bestFit="1" customWidth="1"/>
    <col min="4" max="4" width="1.5703125" style="8" bestFit="1" customWidth="1"/>
    <col min="5" max="5" width="3.140625" style="6" customWidth="1"/>
    <col min="9" max="9" width="10.42578125" customWidth="1"/>
  </cols>
  <sheetData>
    <row r="1" spans="1:29" x14ac:dyDescent="0.25">
      <c r="F1" s="16" t="s">
        <v>7</v>
      </c>
      <c r="G1" s="16"/>
      <c r="H1" s="16"/>
      <c r="I1" s="16"/>
      <c r="J1" s="16"/>
      <c r="K1" s="16"/>
      <c r="L1" s="16"/>
      <c r="M1" s="16"/>
    </row>
    <row r="2" spans="1:29" x14ac:dyDescent="0.25">
      <c r="A2" s="1" t="s">
        <v>8</v>
      </c>
      <c r="B2" s="1" t="s">
        <v>9</v>
      </c>
      <c r="F2" s="23" t="s">
        <v>0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5</v>
      </c>
      <c r="L2" s="23" t="s">
        <v>13</v>
      </c>
      <c r="M2" s="23" t="s">
        <v>14</v>
      </c>
      <c r="N2" s="23" t="s">
        <v>15</v>
      </c>
      <c r="O2" s="23" t="s">
        <v>16</v>
      </c>
      <c r="P2" s="23" t="s">
        <v>17</v>
      </c>
      <c r="Q2" s="23" t="s">
        <v>18</v>
      </c>
      <c r="R2" s="23" t="s">
        <v>19</v>
      </c>
      <c r="S2" s="23" t="s">
        <v>20</v>
      </c>
      <c r="T2" s="23" t="s">
        <v>21</v>
      </c>
      <c r="U2" s="23" t="s">
        <v>22</v>
      </c>
      <c r="V2" s="23" t="s">
        <v>23</v>
      </c>
      <c r="W2" s="23" t="s">
        <v>24</v>
      </c>
      <c r="X2" s="23" t="s">
        <v>57</v>
      </c>
      <c r="Y2" s="23" t="s">
        <v>58</v>
      </c>
      <c r="Z2" s="23" t="s">
        <v>59</v>
      </c>
      <c r="AA2" s="23" t="s">
        <v>60</v>
      </c>
      <c r="AB2" s="23" t="s">
        <v>61</v>
      </c>
      <c r="AC2" s="23" t="s">
        <v>62</v>
      </c>
    </row>
    <row r="3" spans="1:29" x14ac:dyDescent="0.25">
      <c r="C3" s="21"/>
      <c r="D3" s="21"/>
      <c r="E3" s="21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41</v>
      </c>
      <c r="Q3" s="24" t="s">
        <v>41</v>
      </c>
      <c r="R3" s="24" t="s">
        <v>41</v>
      </c>
      <c r="S3" s="24" t="s">
        <v>41</v>
      </c>
      <c r="T3" s="24" t="s">
        <v>41</v>
      </c>
      <c r="U3" s="24" t="s">
        <v>41</v>
      </c>
      <c r="V3" s="24" t="s">
        <v>41</v>
      </c>
      <c r="W3" s="24" t="s">
        <v>42</v>
      </c>
      <c r="X3" s="24" t="s">
        <v>42</v>
      </c>
      <c r="Y3" s="24" t="s">
        <v>42</v>
      </c>
      <c r="Z3" s="24" t="s">
        <v>42</v>
      </c>
      <c r="AA3" s="24" t="s">
        <v>42</v>
      </c>
      <c r="AB3" s="24" t="s">
        <v>42</v>
      </c>
      <c r="AC3" s="24" t="s">
        <v>42</v>
      </c>
    </row>
    <row r="4" spans="1:29" x14ac:dyDescent="0.25">
      <c r="C4" s="53" t="s">
        <v>6</v>
      </c>
      <c r="D4" s="53"/>
      <c r="E4" s="56"/>
      <c r="F4" s="25" t="s">
        <v>40</v>
      </c>
      <c r="G4" s="25" t="s">
        <v>41</v>
      </c>
      <c r="H4" s="25" t="s">
        <v>42</v>
      </c>
      <c r="I4" s="25" t="s">
        <v>43</v>
      </c>
      <c r="J4" s="25" t="s">
        <v>44</v>
      </c>
      <c r="K4" s="25" t="s">
        <v>45</v>
      </c>
      <c r="L4" s="25" t="s">
        <v>46</v>
      </c>
      <c r="M4" s="25" t="s">
        <v>47</v>
      </c>
      <c r="N4" s="25" t="s">
        <v>48</v>
      </c>
      <c r="O4" s="25" t="s">
        <v>49</v>
      </c>
      <c r="P4" s="25" t="s">
        <v>50</v>
      </c>
      <c r="Q4" s="25" t="s">
        <v>51</v>
      </c>
      <c r="R4" s="25" t="s">
        <v>52</v>
      </c>
      <c r="S4" s="25" t="s">
        <v>53</v>
      </c>
      <c r="T4" s="25" t="s">
        <v>54</v>
      </c>
      <c r="U4" s="25" t="s">
        <v>55</v>
      </c>
      <c r="V4" s="25" t="s">
        <v>56</v>
      </c>
      <c r="W4" s="25" t="s">
        <v>50</v>
      </c>
      <c r="X4" s="25" t="s">
        <v>51</v>
      </c>
      <c r="Y4" s="25" t="s">
        <v>52</v>
      </c>
      <c r="Z4" s="25" t="s">
        <v>53</v>
      </c>
      <c r="AA4" s="25" t="s">
        <v>54</v>
      </c>
      <c r="AB4" s="25" t="s">
        <v>55</v>
      </c>
      <c r="AC4" s="25" t="s">
        <v>56</v>
      </c>
    </row>
    <row r="5" spans="1:29" x14ac:dyDescent="0.25">
      <c r="A5" s="1">
        <v>1</v>
      </c>
      <c r="B5" s="1">
        <v>1</v>
      </c>
      <c r="C5" s="9">
        <v>1</v>
      </c>
      <c r="D5" s="9" t="s">
        <v>11</v>
      </c>
      <c r="E5" s="7" t="s">
        <v>10</v>
      </c>
      <c r="F5" s="10">
        <v>1</v>
      </c>
      <c r="G5" s="10">
        <v>1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f>$G5*I5</f>
        <v>1</v>
      </c>
      <c r="Q5" s="10">
        <f t="shared" ref="Q5:V20" si="0">$G5*J5</f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</row>
    <row r="6" spans="1:29" x14ac:dyDescent="0.25">
      <c r="A6" s="1">
        <v>1</v>
      </c>
      <c r="B6" s="1">
        <v>2</v>
      </c>
      <c r="C6" s="9">
        <v>2</v>
      </c>
      <c r="D6" s="9" t="s">
        <v>11</v>
      </c>
      <c r="E6" s="7" t="s">
        <v>10</v>
      </c>
      <c r="F6" s="10">
        <v>1</v>
      </c>
      <c r="G6" s="10">
        <v>1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f t="shared" ref="P6:P20" si="1">$G6*I6</f>
        <v>0</v>
      </c>
      <c r="Q6" s="10">
        <f t="shared" si="0"/>
        <v>1</v>
      </c>
      <c r="R6" s="10">
        <f t="shared" si="0"/>
        <v>0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</row>
    <row r="7" spans="1:29" x14ac:dyDescent="0.25">
      <c r="A7" s="1">
        <v>1</v>
      </c>
      <c r="B7" s="1">
        <v>3</v>
      </c>
      <c r="C7" s="9">
        <v>3</v>
      </c>
      <c r="D7" s="9" t="s">
        <v>11</v>
      </c>
      <c r="E7" s="7" t="s">
        <v>10</v>
      </c>
      <c r="F7" s="10">
        <v>1</v>
      </c>
      <c r="G7" s="10">
        <v>1</v>
      </c>
      <c r="H7" s="10">
        <v>0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0</v>
      </c>
      <c r="P7" s="10">
        <f t="shared" si="1"/>
        <v>0</v>
      </c>
      <c r="Q7" s="10">
        <f t="shared" si="0"/>
        <v>0</v>
      </c>
      <c r="R7" s="10">
        <f t="shared" si="0"/>
        <v>1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</row>
    <row r="8" spans="1:29" x14ac:dyDescent="0.25">
      <c r="A8" s="1">
        <v>1</v>
      </c>
      <c r="B8" s="1">
        <v>4</v>
      </c>
      <c r="C8" s="9">
        <v>4</v>
      </c>
      <c r="D8" s="9" t="s">
        <v>11</v>
      </c>
      <c r="E8" s="7" t="s">
        <v>10</v>
      </c>
      <c r="F8" s="10">
        <v>1</v>
      </c>
      <c r="G8" s="10">
        <v>1</v>
      </c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f t="shared" si="1"/>
        <v>0</v>
      </c>
      <c r="Q8" s="10">
        <f t="shared" si="0"/>
        <v>0</v>
      </c>
      <c r="R8" s="10">
        <f t="shared" si="0"/>
        <v>0</v>
      </c>
      <c r="S8" s="10">
        <f t="shared" si="0"/>
        <v>1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</row>
    <row r="9" spans="1:29" x14ac:dyDescent="0.25">
      <c r="A9" s="1">
        <v>1</v>
      </c>
      <c r="B9" s="1">
        <v>5</v>
      </c>
      <c r="C9" s="9">
        <v>5</v>
      </c>
      <c r="D9" s="9" t="s">
        <v>11</v>
      </c>
      <c r="E9" s="7" t="s">
        <v>10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f t="shared" si="1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1</v>
      </c>
      <c r="U9" s="10">
        <f t="shared" si="0"/>
        <v>0</v>
      </c>
      <c r="V9" s="10">
        <f t="shared" si="0"/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</row>
    <row r="10" spans="1:29" x14ac:dyDescent="0.25">
      <c r="A10" s="1">
        <v>1</v>
      </c>
      <c r="B10" s="1">
        <v>6</v>
      </c>
      <c r="C10" s="9">
        <v>6</v>
      </c>
      <c r="D10" s="9" t="s">
        <v>11</v>
      </c>
      <c r="E10" s="7" t="s">
        <v>10</v>
      </c>
      <c r="F10" s="10">
        <v>1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f t="shared" si="1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0">
        <f t="shared" si="0"/>
        <v>0</v>
      </c>
      <c r="U10" s="10">
        <f t="shared" si="0"/>
        <v>1</v>
      </c>
      <c r="V10" s="10">
        <f t="shared" si="0"/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</row>
    <row r="11" spans="1:29" x14ac:dyDescent="0.25">
      <c r="A11" s="1">
        <v>1</v>
      </c>
      <c r="B11" s="1">
        <v>7</v>
      </c>
      <c r="C11" s="9">
        <v>7</v>
      </c>
      <c r="D11" s="9" t="s">
        <v>11</v>
      </c>
      <c r="E11" s="7" t="s">
        <v>10</v>
      </c>
      <c r="F11" s="10">
        <v>1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1</v>
      </c>
      <c r="P11" s="10">
        <f t="shared" si="1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10">
        <f t="shared" si="0"/>
        <v>1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</row>
    <row r="12" spans="1:29" ht="15.75" thickBot="1" x14ac:dyDescent="0.3">
      <c r="A12" s="12">
        <v>1</v>
      </c>
      <c r="B12" s="12">
        <v>8</v>
      </c>
      <c r="C12" s="13">
        <v>8</v>
      </c>
      <c r="D12" s="13" t="s">
        <v>11</v>
      </c>
      <c r="E12" s="14" t="s">
        <v>10</v>
      </c>
      <c r="F12" s="18">
        <v>1</v>
      </c>
      <c r="G12" s="18">
        <v>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5">
        <f t="shared" si="1"/>
        <v>0</v>
      </c>
      <c r="Q12" s="15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15">
        <f t="shared" si="0"/>
        <v>0</v>
      </c>
      <c r="V12" s="15">
        <f t="shared" si="0"/>
        <v>0</v>
      </c>
      <c r="W12" s="15">
        <f t="shared" ref="W12:W28" si="2">$G12*P12</f>
        <v>0</v>
      </c>
      <c r="X12" s="15">
        <f t="shared" ref="X12:X28" si="3">$G12*Q12</f>
        <v>0</v>
      </c>
      <c r="Y12" s="15">
        <f t="shared" ref="Y12:Y28" si="4">$G12*R12</f>
        <v>0</v>
      </c>
      <c r="Z12" s="15">
        <f t="shared" ref="Z12:Z28" si="5">$G12*S12</f>
        <v>0</v>
      </c>
      <c r="AA12" s="15">
        <f t="shared" ref="AA12:AA28" si="6">$G12*T12</f>
        <v>0</v>
      </c>
      <c r="AB12" s="15">
        <f t="shared" ref="AB12:AB28" si="7">$G12*U12</f>
        <v>0</v>
      </c>
      <c r="AC12" s="15">
        <f t="shared" ref="AC12:AC28" si="8">$G12*V12</f>
        <v>0</v>
      </c>
    </row>
    <row r="13" spans="1:29" x14ac:dyDescent="0.25">
      <c r="A13" s="1">
        <v>2</v>
      </c>
      <c r="B13" s="1">
        <v>1</v>
      </c>
      <c r="C13" s="9">
        <v>9</v>
      </c>
      <c r="D13" s="9" t="s">
        <v>11</v>
      </c>
      <c r="E13" s="7" t="s">
        <v>10</v>
      </c>
      <c r="F13" s="10">
        <v>1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 t="shared" si="1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0</v>
      </c>
      <c r="V13" s="10">
        <f t="shared" si="0"/>
        <v>0</v>
      </c>
      <c r="W13" s="10">
        <v>1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29" x14ac:dyDescent="0.25">
      <c r="A14" s="1">
        <v>2</v>
      </c>
      <c r="B14" s="1">
        <v>2</v>
      </c>
      <c r="C14" s="9">
        <v>10</v>
      </c>
      <c r="D14" s="9" t="s">
        <v>11</v>
      </c>
      <c r="E14" s="7" t="s">
        <v>10</v>
      </c>
      <c r="F14" s="10">
        <v>1</v>
      </c>
      <c r="G14" s="10">
        <v>0</v>
      </c>
      <c r="H14" s="10">
        <v>1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1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  <c r="T14" s="10">
        <f t="shared" si="0"/>
        <v>0</v>
      </c>
      <c r="U14" s="10">
        <f t="shared" si="0"/>
        <v>0</v>
      </c>
      <c r="V14" s="10">
        <f t="shared" si="0"/>
        <v>0</v>
      </c>
      <c r="W14" s="10">
        <v>0</v>
      </c>
      <c r="X14" s="10">
        <v>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x14ac:dyDescent="0.25">
      <c r="A15" s="1">
        <v>2</v>
      </c>
      <c r="B15" s="1">
        <v>3</v>
      </c>
      <c r="C15" s="9">
        <v>11</v>
      </c>
      <c r="D15" s="9" t="s">
        <v>11</v>
      </c>
      <c r="E15" s="7" t="s">
        <v>10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f t="shared" si="1"/>
        <v>0</v>
      </c>
      <c r="Q15" s="10">
        <f t="shared" si="0"/>
        <v>0</v>
      </c>
      <c r="R15" s="10">
        <f t="shared" si="0"/>
        <v>0</v>
      </c>
      <c r="S15" s="10">
        <f t="shared" si="0"/>
        <v>0</v>
      </c>
      <c r="T15" s="10">
        <f t="shared" si="0"/>
        <v>0</v>
      </c>
      <c r="U15" s="10">
        <f t="shared" si="0"/>
        <v>0</v>
      </c>
      <c r="V15" s="10">
        <f t="shared" si="0"/>
        <v>0</v>
      </c>
      <c r="W15" s="10">
        <v>0</v>
      </c>
      <c r="X15" s="10">
        <v>0</v>
      </c>
      <c r="Y15" s="10">
        <v>1</v>
      </c>
      <c r="Z15" s="10">
        <v>0</v>
      </c>
      <c r="AA15" s="10">
        <v>0</v>
      </c>
      <c r="AB15" s="10">
        <v>0</v>
      </c>
      <c r="AC15" s="10">
        <v>0</v>
      </c>
    </row>
    <row r="16" spans="1:29" x14ac:dyDescent="0.25">
      <c r="A16" s="1">
        <v>2</v>
      </c>
      <c r="B16" s="1">
        <v>4</v>
      </c>
      <c r="C16" s="9">
        <v>12</v>
      </c>
      <c r="D16" s="9" t="s">
        <v>11</v>
      </c>
      <c r="E16" s="7" t="s">
        <v>10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1</v>
      </c>
      <c r="M16" s="10">
        <v>0</v>
      </c>
      <c r="N16" s="10">
        <v>0</v>
      </c>
      <c r="O16" s="10">
        <v>0</v>
      </c>
      <c r="P16" s="10">
        <f t="shared" si="1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  <c r="V16" s="10">
        <f t="shared" si="0"/>
        <v>0</v>
      </c>
      <c r="W16" s="10">
        <v>0</v>
      </c>
      <c r="X16" s="10">
        <v>0</v>
      </c>
      <c r="Y16" s="10">
        <v>0</v>
      </c>
      <c r="Z16" s="10">
        <v>1</v>
      </c>
      <c r="AA16" s="10">
        <v>0</v>
      </c>
      <c r="AB16" s="10">
        <v>0</v>
      </c>
      <c r="AC16" s="10">
        <v>0</v>
      </c>
    </row>
    <row r="17" spans="1:29" x14ac:dyDescent="0.25">
      <c r="A17" s="1">
        <v>2</v>
      </c>
      <c r="B17" s="1">
        <v>5</v>
      </c>
      <c r="C17" s="9">
        <v>13</v>
      </c>
      <c r="D17" s="9" t="s">
        <v>11</v>
      </c>
      <c r="E17" s="7" t="s">
        <v>10</v>
      </c>
      <c r="F17" s="10">
        <v>1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0</v>
      </c>
      <c r="P17" s="10">
        <f t="shared" si="1"/>
        <v>0</v>
      </c>
      <c r="Q17" s="10">
        <f t="shared" si="0"/>
        <v>0</v>
      </c>
      <c r="R17" s="10">
        <f t="shared" si="0"/>
        <v>0</v>
      </c>
      <c r="S17" s="10">
        <f t="shared" si="0"/>
        <v>0</v>
      </c>
      <c r="T17" s="10">
        <f t="shared" si="0"/>
        <v>0</v>
      </c>
      <c r="U17" s="10">
        <f t="shared" si="0"/>
        <v>0</v>
      </c>
      <c r="V17" s="10">
        <f t="shared" si="0"/>
        <v>0</v>
      </c>
      <c r="W17" s="10">
        <v>0</v>
      </c>
      <c r="X17" s="10">
        <v>0</v>
      </c>
      <c r="Y17" s="10">
        <v>0</v>
      </c>
      <c r="Z17" s="10">
        <v>0</v>
      </c>
      <c r="AA17" s="10">
        <v>1</v>
      </c>
      <c r="AB17" s="10">
        <v>0</v>
      </c>
      <c r="AC17" s="10">
        <v>0</v>
      </c>
    </row>
    <row r="18" spans="1:29" x14ac:dyDescent="0.25">
      <c r="A18" s="1">
        <v>2</v>
      </c>
      <c r="B18" s="1">
        <v>6</v>
      </c>
      <c r="C18" s="9">
        <v>14</v>
      </c>
      <c r="D18" s="9" t="s">
        <v>11</v>
      </c>
      <c r="E18" s="7" t="s">
        <v>10</v>
      </c>
      <c r="F18" s="10">
        <v>1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</v>
      </c>
      <c r="O18" s="10">
        <v>0</v>
      </c>
      <c r="P18" s="10">
        <f t="shared" si="1"/>
        <v>0</v>
      </c>
      <c r="Q18" s="10">
        <f t="shared" si="0"/>
        <v>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10">
        <f t="shared" si="0"/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1</v>
      </c>
      <c r="AC18" s="10">
        <v>0</v>
      </c>
    </row>
    <row r="19" spans="1:29" x14ac:dyDescent="0.25">
      <c r="A19" s="1">
        <v>2</v>
      </c>
      <c r="B19" s="1">
        <v>7</v>
      </c>
      <c r="C19" s="9">
        <v>15</v>
      </c>
      <c r="D19" s="9" t="s">
        <v>11</v>
      </c>
      <c r="E19" s="7" t="s">
        <v>10</v>
      </c>
      <c r="F19" s="10">
        <v>1</v>
      </c>
      <c r="G19" s="10">
        <v>0</v>
      </c>
      <c r="H19" s="10">
        <v>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</v>
      </c>
      <c r="P19" s="10">
        <f t="shared" si="1"/>
        <v>0</v>
      </c>
      <c r="Q19" s="10">
        <f t="shared" si="0"/>
        <v>0</v>
      </c>
      <c r="R19" s="10">
        <f t="shared" si="0"/>
        <v>0</v>
      </c>
      <c r="S19" s="10">
        <f t="shared" si="0"/>
        <v>0</v>
      </c>
      <c r="T19" s="10">
        <f t="shared" si="0"/>
        <v>0</v>
      </c>
      <c r="U19" s="10">
        <f t="shared" si="0"/>
        <v>0</v>
      </c>
      <c r="V19" s="10">
        <f t="shared" si="0"/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1</v>
      </c>
    </row>
    <row r="20" spans="1:29" ht="15.75" thickBot="1" x14ac:dyDescent="0.3">
      <c r="A20" s="12">
        <v>2</v>
      </c>
      <c r="B20" s="12">
        <v>8</v>
      </c>
      <c r="C20" s="13">
        <v>16</v>
      </c>
      <c r="D20" s="13" t="s">
        <v>11</v>
      </c>
      <c r="E20" s="14" t="s">
        <v>10</v>
      </c>
      <c r="F20" s="15">
        <v>1</v>
      </c>
      <c r="G20" s="15">
        <v>0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1"/>
        <v>0</v>
      </c>
      <c r="Q20" s="15">
        <f t="shared" si="0"/>
        <v>0</v>
      </c>
      <c r="R20" s="15">
        <f t="shared" si="0"/>
        <v>0</v>
      </c>
      <c r="S20" s="15">
        <f t="shared" si="0"/>
        <v>0</v>
      </c>
      <c r="T20" s="15">
        <f t="shared" si="0"/>
        <v>0</v>
      </c>
      <c r="U20" s="15">
        <f t="shared" si="0"/>
        <v>0</v>
      </c>
      <c r="V20" s="15">
        <f t="shared" si="0"/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</row>
    <row r="21" spans="1:29" x14ac:dyDescent="0.25">
      <c r="A21" s="1">
        <v>3</v>
      </c>
      <c r="B21" s="1">
        <v>1</v>
      </c>
      <c r="C21" s="9">
        <v>17</v>
      </c>
      <c r="D21" s="9" t="s">
        <v>11</v>
      </c>
      <c r="E21" s="7" t="s">
        <v>10</v>
      </c>
      <c r="F21" s="10">
        <v>1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ref="P21:P28" si="9">$G21*I21</f>
        <v>0</v>
      </c>
      <c r="Q21" s="10">
        <f t="shared" ref="Q21:Q28" si="10">$G21*J21</f>
        <v>0</v>
      </c>
      <c r="R21" s="10">
        <f t="shared" ref="R21:R28" si="11">$G21*K21</f>
        <v>0</v>
      </c>
      <c r="S21" s="10">
        <f t="shared" ref="S21:S28" si="12">$G21*L21</f>
        <v>0</v>
      </c>
      <c r="T21" s="10">
        <f t="shared" ref="T21:T28" si="13">$G21*M21</f>
        <v>0</v>
      </c>
      <c r="U21" s="10">
        <f t="shared" ref="U21:U28" si="14">$G21*N21</f>
        <v>0</v>
      </c>
      <c r="V21" s="10">
        <f t="shared" ref="V21:V28" si="15">$G21*O21</f>
        <v>0</v>
      </c>
      <c r="W21" s="10">
        <f t="shared" si="2"/>
        <v>0</v>
      </c>
      <c r="X21" s="10">
        <f t="shared" si="3"/>
        <v>0</v>
      </c>
      <c r="Y21" s="10">
        <f t="shared" si="4"/>
        <v>0</v>
      </c>
      <c r="Z21" s="10">
        <f t="shared" si="5"/>
        <v>0</v>
      </c>
      <c r="AA21" s="10">
        <f t="shared" si="6"/>
        <v>0</v>
      </c>
      <c r="AB21" s="10">
        <f t="shared" si="7"/>
        <v>0</v>
      </c>
      <c r="AC21" s="10">
        <f t="shared" si="8"/>
        <v>0</v>
      </c>
    </row>
    <row r="22" spans="1:29" x14ac:dyDescent="0.25">
      <c r="A22" s="1">
        <v>3</v>
      </c>
      <c r="B22" s="1">
        <v>2</v>
      </c>
      <c r="C22" s="9">
        <v>18</v>
      </c>
      <c r="D22" s="9" t="s">
        <v>11</v>
      </c>
      <c r="E22" s="7" t="s">
        <v>10</v>
      </c>
      <c r="F22" s="10">
        <v>1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9"/>
        <v>0</v>
      </c>
      <c r="Q22" s="10">
        <f t="shared" si="10"/>
        <v>0</v>
      </c>
      <c r="R22" s="10">
        <f t="shared" si="11"/>
        <v>0</v>
      </c>
      <c r="S22" s="10">
        <f t="shared" si="12"/>
        <v>0</v>
      </c>
      <c r="T22" s="10">
        <f t="shared" si="13"/>
        <v>0</v>
      </c>
      <c r="U22" s="10">
        <f t="shared" si="14"/>
        <v>0</v>
      </c>
      <c r="V22" s="10">
        <f t="shared" si="15"/>
        <v>0</v>
      </c>
      <c r="W22" s="10">
        <f t="shared" si="2"/>
        <v>0</v>
      </c>
      <c r="X22" s="10">
        <f t="shared" si="3"/>
        <v>0</v>
      </c>
      <c r="Y22" s="10">
        <f t="shared" si="4"/>
        <v>0</v>
      </c>
      <c r="Z22" s="10">
        <f t="shared" si="5"/>
        <v>0</v>
      </c>
      <c r="AA22" s="10">
        <f t="shared" si="6"/>
        <v>0</v>
      </c>
      <c r="AB22" s="10">
        <f t="shared" si="7"/>
        <v>0</v>
      </c>
      <c r="AC22" s="10">
        <f t="shared" si="8"/>
        <v>0</v>
      </c>
    </row>
    <row r="23" spans="1:29" x14ac:dyDescent="0.25">
      <c r="A23" s="1">
        <v>3</v>
      </c>
      <c r="B23" s="1">
        <v>3</v>
      </c>
      <c r="C23" s="9">
        <v>19</v>
      </c>
      <c r="D23" s="9" t="s">
        <v>11</v>
      </c>
      <c r="E23" s="7" t="s">
        <v>10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0</v>
      </c>
      <c r="P23" s="10">
        <f t="shared" si="9"/>
        <v>0</v>
      </c>
      <c r="Q23" s="10">
        <f t="shared" si="10"/>
        <v>0</v>
      </c>
      <c r="R23" s="10">
        <f t="shared" si="11"/>
        <v>0</v>
      </c>
      <c r="S23" s="10">
        <f t="shared" si="12"/>
        <v>0</v>
      </c>
      <c r="T23" s="10">
        <f t="shared" si="13"/>
        <v>0</v>
      </c>
      <c r="U23" s="10">
        <f t="shared" si="14"/>
        <v>0</v>
      </c>
      <c r="V23" s="10">
        <f t="shared" si="15"/>
        <v>0</v>
      </c>
      <c r="W23" s="10">
        <f t="shared" si="2"/>
        <v>0</v>
      </c>
      <c r="X23" s="10">
        <f t="shared" si="3"/>
        <v>0</v>
      </c>
      <c r="Y23" s="10">
        <f t="shared" si="4"/>
        <v>0</v>
      </c>
      <c r="Z23" s="10">
        <f t="shared" si="5"/>
        <v>0</v>
      </c>
      <c r="AA23" s="10">
        <f t="shared" si="6"/>
        <v>0</v>
      </c>
      <c r="AB23" s="10">
        <f t="shared" si="7"/>
        <v>0</v>
      </c>
      <c r="AC23" s="10">
        <f t="shared" si="8"/>
        <v>0</v>
      </c>
    </row>
    <row r="24" spans="1:29" x14ac:dyDescent="0.25">
      <c r="A24" s="1">
        <v>3</v>
      </c>
      <c r="B24" s="1">
        <v>4</v>
      </c>
      <c r="C24" s="9">
        <v>20</v>
      </c>
      <c r="D24" s="9" t="s">
        <v>11</v>
      </c>
      <c r="E24" s="7" t="s">
        <v>10</v>
      </c>
      <c r="F24" s="10">
        <v>1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f t="shared" si="9"/>
        <v>0</v>
      </c>
      <c r="Q24" s="10">
        <f t="shared" si="10"/>
        <v>0</v>
      </c>
      <c r="R24" s="10">
        <f t="shared" si="11"/>
        <v>0</v>
      </c>
      <c r="S24" s="10">
        <f t="shared" si="12"/>
        <v>0</v>
      </c>
      <c r="T24" s="10">
        <f t="shared" si="13"/>
        <v>0</v>
      </c>
      <c r="U24" s="10">
        <f t="shared" si="14"/>
        <v>0</v>
      </c>
      <c r="V24" s="10">
        <f t="shared" si="15"/>
        <v>0</v>
      </c>
      <c r="W24" s="10">
        <f t="shared" si="2"/>
        <v>0</v>
      </c>
      <c r="X24" s="10">
        <f t="shared" si="3"/>
        <v>0</v>
      </c>
      <c r="Y24" s="10">
        <f t="shared" si="4"/>
        <v>0</v>
      </c>
      <c r="Z24" s="10">
        <f t="shared" si="5"/>
        <v>0</v>
      </c>
      <c r="AA24" s="10">
        <f t="shared" si="6"/>
        <v>0</v>
      </c>
      <c r="AB24" s="10">
        <f t="shared" si="7"/>
        <v>0</v>
      </c>
      <c r="AC24" s="10">
        <f t="shared" si="8"/>
        <v>0</v>
      </c>
    </row>
    <row r="25" spans="1:29" x14ac:dyDescent="0.25">
      <c r="A25" s="1">
        <v>3</v>
      </c>
      <c r="B25" s="1">
        <v>5</v>
      </c>
      <c r="C25" s="9">
        <v>21</v>
      </c>
      <c r="D25" s="9" t="s">
        <v>11</v>
      </c>
      <c r="E25" s="7" t="s">
        <v>10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v>0</v>
      </c>
      <c r="P25" s="10">
        <f t="shared" si="9"/>
        <v>0</v>
      </c>
      <c r="Q25" s="10">
        <f t="shared" si="10"/>
        <v>0</v>
      </c>
      <c r="R25" s="10">
        <f t="shared" si="11"/>
        <v>0</v>
      </c>
      <c r="S25" s="10">
        <f t="shared" si="12"/>
        <v>0</v>
      </c>
      <c r="T25" s="10">
        <f t="shared" si="13"/>
        <v>0</v>
      </c>
      <c r="U25" s="10">
        <f t="shared" si="14"/>
        <v>0</v>
      </c>
      <c r="V25" s="10">
        <f t="shared" si="15"/>
        <v>0</v>
      </c>
      <c r="W25" s="10">
        <f t="shared" si="2"/>
        <v>0</v>
      </c>
      <c r="X25" s="10">
        <f t="shared" si="3"/>
        <v>0</v>
      </c>
      <c r="Y25" s="10">
        <f t="shared" si="4"/>
        <v>0</v>
      </c>
      <c r="Z25" s="10">
        <f t="shared" si="5"/>
        <v>0</v>
      </c>
      <c r="AA25" s="10">
        <f t="shared" si="6"/>
        <v>0</v>
      </c>
      <c r="AB25" s="10">
        <f t="shared" si="7"/>
        <v>0</v>
      </c>
      <c r="AC25" s="10">
        <f t="shared" si="8"/>
        <v>0</v>
      </c>
    </row>
    <row r="26" spans="1:29" x14ac:dyDescent="0.25">
      <c r="A26" s="1">
        <v>3</v>
      </c>
      <c r="B26" s="1">
        <v>6</v>
      </c>
      <c r="C26" s="9">
        <v>22</v>
      </c>
      <c r="D26" s="9" t="s">
        <v>11</v>
      </c>
      <c r="E26" s="7" t="s">
        <v>10</v>
      </c>
      <c r="F26" s="10">
        <v>1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</v>
      </c>
      <c r="O26" s="10">
        <v>0</v>
      </c>
      <c r="P26" s="10">
        <f t="shared" si="9"/>
        <v>0</v>
      </c>
      <c r="Q26" s="10">
        <f t="shared" si="10"/>
        <v>0</v>
      </c>
      <c r="R26" s="10">
        <f t="shared" si="11"/>
        <v>0</v>
      </c>
      <c r="S26" s="10">
        <f t="shared" si="12"/>
        <v>0</v>
      </c>
      <c r="T26" s="10">
        <f t="shared" si="13"/>
        <v>0</v>
      </c>
      <c r="U26" s="10">
        <f t="shared" si="14"/>
        <v>0</v>
      </c>
      <c r="V26" s="10">
        <f t="shared" si="15"/>
        <v>0</v>
      </c>
      <c r="W26" s="10">
        <f t="shared" si="2"/>
        <v>0</v>
      </c>
      <c r="X26" s="10">
        <f t="shared" si="3"/>
        <v>0</v>
      </c>
      <c r="Y26" s="10">
        <f t="shared" si="4"/>
        <v>0</v>
      </c>
      <c r="Z26" s="10">
        <f t="shared" si="5"/>
        <v>0</v>
      </c>
      <c r="AA26" s="10">
        <f t="shared" si="6"/>
        <v>0</v>
      </c>
      <c r="AB26" s="10">
        <f t="shared" si="7"/>
        <v>0</v>
      </c>
      <c r="AC26" s="10">
        <f t="shared" si="8"/>
        <v>0</v>
      </c>
    </row>
    <row r="27" spans="1:29" x14ac:dyDescent="0.25">
      <c r="A27" s="1">
        <v>3</v>
      </c>
      <c r="B27" s="1">
        <v>7</v>
      </c>
      <c r="C27" s="9">
        <v>23</v>
      </c>
      <c r="D27" s="9" t="s">
        <v>11</v>
      </c>
      <c r="E27" s="7" t="s">
        <v>10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</v>
      </c>
      <c r="P27" s="10">
        <f t="shared" si="9"/>
        <v>0</v>
      </c>
      <c r="Q27" s="10">
        <f t="shared" si="10"/>
        <v>0</v>
      </c>
      <c r="R27" s="10">
        <f t="shared" si="11"/>
        <v>0</v>
      </c>
      <c r="S27" s="10">
        <f t="shared" si="12"/>
        <v>0</v>
      </c>
      <c r="T27" s="10">
        <f t="shared" si="13"/>
        <v>0</v>
      </c>
      <c r="U27" s="10">
        <f t="shared" si="14"/>
        <v>0</v>
      </c>
      <c r="V27" s="10">
        <f t="shared" si="15"/>
        <v>0</v>
      </c>
      <c r="W27" s="10">
        <f t="shared" si="2"/>
        <v>0</v>
      </c>
      <c r="X27" s="10">
        <f t="shared" si="3"/>
        <v>0</v>
      </c>
      <c r="Y27" s="10">
        <f t="shared" si="4"/>
        <v>0</v>
      </c>
      <c r="Z27" s="10">
        <f t="shared" si="5"/>
        <v>0</v>
      </c>
      <c r="AA27" s="10">
        <f t="shared" si="6"/>
        <v>0</v>
      </c>
      <c r="AB27" s="10">
        <f t="shared" si="7"/>
        <v>0</v>
      </c>
      <c r="AC27" s="10">
        <f t="shared" si="8"/>
        <v>0</v>
      </c>
    </row>
    <row r="28" spans="1:29" x14ac:dyDescent="0.25">
      <c r="A28" s="1">
        <v>3</v>
      </c>
      <c r="B28" s="1">
        <v>8</v>
      </c>
      <c r="C28" s="9">
        <v>24</v>
      </c>
      <c r="D28" s="9" t="s">
        <v>11</v>
      </c>
      <c r="E28" s="7" t="s">
        <v>10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9"/>
        <v>0</v>
      </c>
      <c r="Q28" s="10">
        <f t="shared" si="10"/>
        <v>0</v>
      </c>
      <c r="R28" s="10">
        <f t="shared" si="11"/>
        <v>0</v>
      </c>
      <c r="S28" s="10">
        <f t="shared" si="12"/>
        <v>0</v>
      </c>
      <c r="T28" s="10">
        <f t="shared" si="13"/>
        <v>0</v>
      </c>
      <c r="U28" s="10">
        <f t="shared" si="14"/>
        <v>0</v>
      </c>
      <c r="V28" s="10">
        <f t="shared" si="15"/>
        <v>0</v>
      </c>
      <c r="W28" s="10">
        <f t="shared" si="2"/>
        <v>0</v>
      </c>
      <c r="X28" s="10">
        <f t="shared" si="3"/>
        <v>0</v>
      </c>
      <c r="Y28" s="10">
        <f t="shared" si="4"/>
        <v>0</v>
      </c>
      <c r="Z28" s="10">
        <f t="shared" si="5"/>
        <v>0</v>
      </c>
      <c r="AA28" s="10">
        <f t="shared" si="6"/>
        <v>0</v>
      </c>
      <c r="AB28" s="10">
        <f t="shared" si="7"/>
        <v>0</v>
      </c>
      <c r="AC28" s="10">
        <f t="shared" si="8"/>
        <v>0</v>
      </c>
    </row>
  </sheetData>
  <mergeCells count="1">
    <mergeCell ref="C4:E4"/>
  </mergeCells>
  <conditionalFormatting sqref="F5:M20">
    <cfRule type="containsText" dxfId="56" priority="22" operator="containsText" text="Var">
      <formula>NOT(ISERROR(SEARCH("Var",F5)))</formula>
    </cfRule>
    <cfRule type="cellIs" dxfId="55" priority="23" operator="greaterThan">
      <formula>1</formula>
    </cfRule>
    <cfRule type="cellIs" dxfId="54" priority="24" operator="equal">
      <formula>1</formula>
    </cfRule>
  </conditionalFormatting>
  <conditionalFormatting sqref="B5:B20">
    <cfRule type="colorScale" priority="2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5:V20">
    <cfRule type="containsText" dxfId="53" priority="18" operator="containsText" text="Var">
      <formula>NOT(ISERROR(SEARCH("Var",N5)))</formula>
    </cfRule>
    <cfRule type="cellIs" dxfId="52" priority="19" operator="greaterThan">
      <formula>1</formula>
    </cfRule>
    <cfRule type="cellIs" dxfId="51" priority="20" operator="equal">
      <formula>1</formula>
    </cfRule>
  </conditionalFormatting>
  <conditionalFormatting sqref="F21:M28">
    <cfRule type="containsText" dxfId="50" priority="14" operator="containsText" text="Var">
      <formula>NOT(ISERROR(SEARCH("Var",F21)))</formula>
    </cfRule>
    <cfRule type="cellIs" dxfId="49" priority="15" operator="greaterThan">
      <formula>1</formula>
    </cfRule>
    <cfRule type="cellIs" dxfId="48" priority="16" operator="equal">
      <formula>1</formula>
    </cfRule>
  </conditionalFormatting>
  <conditionalFormatting sqref="B21:B28">
    <cfRule type="colorScale" priority="1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N21:V28">
    <cfRule type="containsText" dxfId="47" priority="10" operator="containsText" text="Var">
      <formula>NOT(ISERROR(SEARCH("Var",N21)))</formula>
    </cfRule>
    <cfRule type="cellIs" dxfId="46" priority="11" operator="greaterThan">
      <formula>1</formula>
    </cfRule>
    <cfRule type="cellIs" dxfId="45" priority="12" operator="equal">
      <formula>1</formula>
    </cfRule>
  </conditionalFormatting>
  <conditionalFormatting sqref="A21:A28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5:A28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W5:AC20">
    <cfRule type="containsText" dxfId="44" priority="4" operator="containsText" text="Var">
      <formula>NOT(ISERROR(SEARCH("Var",W5)))</formula>
    </cfRule>
    <cfRule type="cellIs" dxfId="43" priority="5" operator="greaterThan">
      <formula>1</formula>
    </cfRule>
    <cfRule type="cellIs" dxfId="42" priority="6" operator="equal">
      <formula>1</formula>
    </cfRule>
  </conditionalFormatting>
  <conditionalFormatting sqref="W21:AC28">
    <cfRule type="containsText" dxfId="41" priority="1" operator="containsText" text="Var">
      <formula>NOT(ISERROR(SEARCH("Var",W21)))</formula>
    </cfRule>
    <cfRule type="cellIs" dxfId="40" priority="2" operator="greaterThan">
      <formula>1</formula>
    </cfRule>
    <cfRule type="cellIs" dxfId="39" priority="3" operator="equal">
      <formula>1</formula>
    </cfRule>
  </conditionalFormatting>
  <conditionalFormatting sqref="A29:A1048576 A5:A20 A1:A3"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5:A1048576 A1:A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W15" sqref="W15"/>
    </sheetView>
  </sheetViews>
  <sheetFormatPr defaultRowHeight="15" x14ac:dyDescent="0.25"/>
  <cols>
    <col min="2" max="2" width="9.140625" style="1"/>
    <col min="3" max="3" width="3" style="8" bestFit="1" customWidth="1"/>
    <col min="4" max="4" width="1.5703125" style="8" bestFit="1" customWidth="1"/>
    <col min="5" max="5" width="3.140625" style="6" customWidth="1"/>
  </cols>
  <sheetData>
    <row r="1" spans="1:13" x14ac:dyDescent="0.25">
      <c r="F1" s="16" t="s">
        <v>7</v>
      </c>
      <c r="G1" s="16"/>
    </row>
    <row r="2" spans="1:13" ht="30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79</v>
      </c>
      <c r="I2" s="54" t="s">
        <v>69</v>
      </c>
      <c r="J2" s="54"/>
      <c r="K2" s="33" t="s">
        <v>66</v>
      </c>
      <c r="L2" s="34" t="s">
        <v>67</v>
      </c>
      <c r="M2" s="34" t="s">
        <v>65</v>
      </c>
    </row>
    <row r="3" spans="1:13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I3">
        <f t="shared" ref="I3:J10" si="0">F3*F$12</f>
        <v>-0.2</v>
      </c>
      <c r="J3">
        <f t="shared" si="0"/>
        <v>-0.3</v>
      </c>
      <c r="K3">
        <f>SUM(I3:J3)</f>
        <v>-0.5</v>
      </c>
      <c r="L3" s="35">
        <f>EXP(K3)</f>
        <v>0.60653065971263342</v>
      </c>
      <c r="M3" s="35">
        <f>L3/(1+L3)</f>
        <v>0.37754066879814546</v>
      </c>
    </row>
    <row r="4" spans="1:13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2</v>
      </c>
      <c r="I4">
        <f t="shared" si="0"/>
        <v>-0.2</v>
      </c>
      <c r="J4">
        <f t="shared" si="0"/>
        <v>-0.6</v>
      </c>
      <c r="K4">
        <f t="shared" ref="K4:K10" si="1">SUM(I4:J4)</f>
        <v>-0.8</v>
      </c>
      <c r="L4" s="35">
        <f t="shared" ref="L4:L10" si="2">EXP(K4)</f>
        <v>0.44932896411722156</v>
      </c>
      <c r="M4" s="35">
        <f t="shared" ref="M4:M10" si="3">L4/(1+L4)</f>
        <v>0.31002551887238755</v>
      </c>
    </row>
    <row r="5" spans="1:13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3</v>
      </c>
      <c r="I5">
        <f t="shared" si="0"/>
        <v>-0.2</v>
      </c>
      <c r="J5">
        <f t="shared" si="0"/>
        <v>-0.89999999999999991</v>
      </c>
      <c r="K5">
        <f t="shared" si="1"/>
        <v>-1.0999999999999999</v>
      </c>
      <c r="L5" s="35">
        <f t="shared" si="2"/>
        <v>0.33287108369807961</v>
      </c>
      <c r="M5" s="35">
        <f t="shared" si="3"/>
        <v>0.24973989440488245</v>
      </c>
    </row>
    <row r="6" spans="1:13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4</v>
      </c>
      <c r="I6">
        <f t="shared" si="0"/>
        <v>-0.2</v>
      </c>
      <c r="J6">
        <f t="shared" si="0"/>
        <v>-1.2</v>
      </c>
      <c r="K6">
        <f t="shared" si="1"/>
        <v>-1.4</v>
      </c>
      <c r="L6" s="35">
        <f t="shared" si="2"/>
        <v>0.24659696394160649</v>
      </c>
      <c r="M6" s="35">
        <f t="shared" si="3"/>
        <v>0.19781611144141825</v>
      </c>
    </row>
    <row r="7" spans="1:13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5</v>
      </c>
      <c r="I7">
        <f t="shared" si="0"/>
        <v>-0.2</v>
      </c>
      <c r="J7">
        <f t="shared" si="0"/>
        <v>-1.5</v>
      </c>
      <c r="K7">
        <f t="shared" si="1"/>
        <v>-1.7</v>
      </c>
      <c r="L7" s="35">
        <f t="shared" si="2"/>
        <v>0.18268352405273466</v>
      </c>
      <c r="M7" s="35">
        <f t="shared" si="3"/>
        <v>0.1544652650835347</v>
      </c>
    </row>
    <row r="8" spans="1:13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6</v>
      </c>
      <c r="I8">
        <f t="shared" si="0"/>
        <v>-0.2</v>
      </c>
      <c r="J8">
        <f t="shared" si="0"/>
        <v>-1.7999999999999998</v>
      </c>
      <c r="K8">
        <f t="shared" si="1"/>
        <v>-1.9999999999999998</v>
      </c>
      <c r="L8" s="35">
        <f t="shared" si="2"/>
        <v>0.13533528323661273</v>
      </c>
      <c r="M8" s="35">
        <f t="shared" si="3"/>
        <v>0.11920292202211757</v>
      </c>
    </row>
    <row r="9" spans="1:13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7</v>
      </c>
      <c r="I9">
        <f t="shared" si="0"/>
        <v>-0.2</v>
      </c>
      <c r="J9">
        <f t="shared" si="0"/>
        <v>-2.1</v>
      </c>
      <c r="K9">
        <f t="shared" si="1"/>
        <v>-2.3000000000000003</v>
      </c>
      <c r="L9" s="35">
        <f t="shared" si="2"/>
        <v>0.10025884372280371</v>
      </c>
      <c r="M9" s="35">
        <f t="shared" si="3"/>
        <v>9.1122961014856105E-2</v>
      </c>
    </row>
    <row r="10" spans="1:13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0">
        <v>8</v>
      </c>
      <c r="I10" s="19">
        <f t="shared" si="0"/>
        <v>-0.2</v>
      </c>
      <c r="J10" s="19">
        <f t="shared" si="0"/>
        <v>-2.4</v>
      </c>
      <c r="K10" s="19">
        <f t="shared" si="1"/>
        <v>-2.6</v>
      </c>
      <c r="L10" s="36">
        <f t="shared" si="2"/>
        <v>7.4273578214333877E-2</v>
      </c>
      <c r="M10" s="36">
        <f t="shared" si="3"/>
        <v>6.9138420343346815E-2</v>
      </c>
    </row>
    <row r="12" spans="1:13" x14ac:dyDescent="0.25">
      <c r="B12" s="37" t="s">
        <v>63</v>
      </c>
      <c r="C12"/>
      <c r="D12"/>
      <c r="E12"/>
      <c r="F12" s="20">
        <v>-0.2</v>
      </c>
      <c r="G12" s="20">
        <v>-0.3</v>
      </c>
    </row>
    <row r="13" spans="1:13" x14ac:dyDescent="0.25">
      <c r="B13" s="37" t="s">
        <v>67</v>
      </c>
      <c r="F13">
        <f>EXP(F12)</f>
        <v>0.81873075307798182</v>
      </c>
      <c r="G13">
        <f>EXP(G12)</f>
        <v>0.74081822068171788</v>
      </c>
    </row>
  </sheetData>
  <mergeCells count="2">
    <mergeCell ref="C2:E2"/>
    <mergeCell ref="I2:J2"/>
  </mergeCells>
  <conditionalFormatting sqref="G12 F3:G10">
    <cfRule type="containsText" dxfId="38" priority="6" operator="containsText" text="Var">
      <formula>NOT(ISERROR(SEARCH("Var",F3)))</formula>
    </cfRule>
    <cfRule type="cellIs" dxfId="37" priority="7" operator="greaterThan">
      <formula>1</formula>
    </cfRule>
    <cfRule type="cellIs" dxfId="36" priority="8" operator="equal">
      <formula>1</formula>
    </cfRule>
  </conditionalFormatting>
  <conditionalFormatting sqref="F12">
    <cfRule type="containsText" dxfId="35" priority="1" operator="containsText" text="Var">
      <formula>NOT(ISERROR(SEARCH("Var",F12)))</formula>
    </cfRule>
    <cfRule type="cellIs" dxfId="34" priority="2" operator="greaterThan">
      <formula>1</formula>
    </cfRule>
    <cfRule type="cellIs" dxfId="33" priority="3" operator="equal">
      <formula>1</formula>
    </cfRule>
  </conditionalFormatting>
  <conditionalFormatting sqref="B3:B10">
    <cfRule type="colorScale" priority="3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:A10"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6" zoomScaleNormal="96" workbookViewId="0">
      <selection activeCell="P18" sqref="P18"/>
    </sheetView>
  </sheetViews>
  <sheetFormatPr defaultRowHeight="15" x14ac:dyDescent="0.25"/>
  <cols>
    <col min="2" max="2" width="11.85546875" style="1" customWidth="1"/>
    <col min="3" max="3" width="3" style="8" bestFit="1" customWidth="1"/>
    <col min="4" max="4" width="1.5703125" style="8" bestFit="1" customWidth="1"/>
    <col min="5" max="5" width="3.140625" style="6" customWidth="1"/>
    <col min="8" max="8" width="10.42578125" customWidth="1"/>
  </cols>
  <sheetData>
    <row r="1" spans="1:13" x14ac:dyDescent="0.25">
      <c r="F1" s="16" t="s">
        <v>7</v>
      </c>
      <c r="G1" s="16"/>
      <c r="H1" s="16"/>
    </row>
    <row r="2" spans="1:13" ht="30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25</v>
      </c>
      <c r="H2" s="17" t="s">
        <v>80</v>
      </c>
      <c r="J2" s="29" t="s">
        <v>68</v>
      </c>
      <c r="K2" s="29" t="s">
        <v>67</v>
      </c>
      <c r="L2" s="29" t="s">
        <v>65</v>
      </c>
      <c r="M2" s="40" t="s">
        <v>78</v>
      </c>
    </row>
    <row r="3" spans="1:13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H3" s="10">
        <v>1</v>
      </c>
      <c r="J3">
        <f t="shared" ref="J3:J18" si="0">SUMPRODUCT(F3:H3,F$20:H$20)</f>
        <v>0.6435211714364355</v>
      </c>
      <c r="K3" s="26">
        <f>EXP(J3)</f>
        <v>1.9031704843181159</v>
      </c>
      <c r="L3" s="26">
        <f>K3/(1+K3)</f>
        <v>0.65554899190328619</v>
      </c>
      <c r="M3" s="26">
        <f>L3-L11</f>
        <v>0.19458907147558319</v>
      </c>
    </row>
    <row r="4" spans="1:13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1</v>
      </c>
      <c r="H4" s="10">
        <v>2</v>
      </c>
      <c r="J4">
        <f t="shared" si="0"/>
        <v>0.54352117143643541</v>
      </c>
      <c r="K4" s="26">
        <f t="shared" ref="K4:K18" si="1">EXP(J4)</f>
        <v>1.7220598671126506</v>
      </c>
      <c r="L4" s="26">
        <f t="shared" ref="L4:L18" si="2">K4/(1+K4)</f>
        <v>0.63263115110663515</v>
      </c>
      <c r="M4" s="26">
        <f t="shared" ref="M4:M10" si="3">L4-L12</f>
        <v>0.19640166482478327</v>
      </c>
    </row>
    <row r="5" spans="1:13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1</v>
      </c>
      <c r="H5" s="10">
        <v>3</v>
      </c>
      <c r="J5">
        <f t="shared" si="0"/>
        <v>0.44352117143643544</v>
      </c>
      <c r="K5" s="26">
        <f t="shared" si="1"/>
        <v>1.5581842038615583</v>
      </c>
      <c r="L5" s="26">
        <f t="shared" si="2"/>
        <v>0.60909773483453289</v>
      </c>
      <c r="M5" s="26">
        <f t="shared" si="3"/>
        <v>0.19728552613634409</v>
      </c>
    </row>
    <row r="6" spans="1:13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1</v>
      </c>
      <c r="H6" s="10">
        <v>4</v>
      </c>
      <c r="J6">
        <f t="shared" si="0"/>
        <v>0.34352117143643546</v>
      </c>
      <c r="K6" s="26">
        <f t="shared" si="1"/>
        <v>1.4099033718465097</v>
      </c>
      <c r="L6" s="26">
        <f t="shared" si="2"/>
        <v>0.58504560320450405</v>
      </c>
      <c r="M6" s="26">
        <f t="shared" si="3"/>
        <v>0.19722412792704014</v>
      </c>
    </row>
    <row r="7" spans="1:13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1</v>
      </c>
      <c r="H7" s="10">
        <v>5</v>
      </c>
      <c r="J7">
        <f t="shared" si="0"/>
        <v>0.24352117143643548</v>
      </c>
      <c r="K7" s="26">
        <f t="shared" si="1"/>
        <v>1.2757333266617894</v>
      </c>
      <c r="L7" s="26">
        <f t="shared" si="2"/>
        <v>0.56058120330519023</v>
      </c>
      <c r="M7" s="26">
        <f t="shared" si="3"/>
        <v>0.19621862165830239</v>
      </c>
    </row>
    <row r="8" spans="1:13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1</v>
      </c>
      <c r="H8" s="10">
        <v>6</v>
      </c>
      <c r="J8">
        <f t="shared" si="0"/>
        <v>0.14352117143643539</v>
      </c>
      <c r="K8" s="26">
        <f t="shared" si="1"/>
        <v>1.1543312493990787</v>
      </c>
      <c r="L8" s="26">
        <f t="shared" si="2"/>
        <v>0.53581882995990693</v>
      </c>
      <c r="M8" s="26">
        <f t="shared" si="3"/>
        <v>0.19428779309117511</v>
      </c>
    </row>
    <row r="9" spans="1:13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1</v>
      </c>
      <c r="H9" s="10">
        <v>7</v>
      </c>
      <c r="J9">
        <f t="shared" si="0"/>
        <v>4.3521171436435413E-2</v>
      </c>
      <c r="K9" s="26">
        <f t="shared" si="1"/>
        <v>1.0444821072644856</v>
      </c>
      <c r="L9" s="26">
        <f t="shared" si="2"/>
        <v>0.51087857582769525</v>
      </c>
      <c r="M9" s="26">
        <f t="shared" si="3"/>
        <v>0.1914673374837102</v>
      </c>
    </row>
    <row r="10" spans="1:13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8">
        <v>1</v>
      </c>
      <c r="H10" s="18">
        <v>8</v>
      </c>
      <c r="J10" s="19">
        <f t="shared" si="0"/>
        <v>-5.6478828563564565E-2</v>
      </c>
      <c r="K10" s="39">
        <f t="shared" si="1"/>
        <v>0.94508649312195547</v>
      </c>
      <c r="L10" s="39">
        <f t="shared" si="2"/>
        <v>0.48588404498405985</v>
      </c>
      <c r="M10" s="39">
        <f t="shared" si="3"/>
        <v>0.18780850110929725</v>
      </c>
    </row>
    <row r="11" spans="1:13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10">
        <v>0</v>
      </c>
      <c r="H11" s="10">
        <v>1</v>
      </c>
      <c r="J11">
        <f t="shared" si="0"/>
        <v>-0.1564788285635646</v>
      </c>
      <c r="K11" s="26">
        <f t="shared" si="1"/>
        <v>0.85514962225712987</v>
      </c>
      <c r="L11" s="26">
        <f t="shared" si="2"/>
        <v>0.46095992042770301</v>
      </c>
      <c r="M11" s="26"/>
    </row>
    <row r="12" spans="1:13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10">
        <v>0</v>
      </c>
      <c r="H12" s="10">
        <v>2</v>
      </c>
      <c r="J12">
        <f t="shared" si="0"/>
        <v>-0.25647882856356463</v>
      </c>
      <c r="K12" s="26">
        <f t="shared" si="1"/>
        <v>0.77377137623756742</v>
      </c>
      <c r="L12" s="26">
        <f t="shared" si="2"/>
        <v>0.43622948628185187</v>
      </c>
      <c r="M12" s="26"/>
    </row>
    <row r="13" spans="1:13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10">
        <v>0</v>
      </c>
      <c r="H13" s="10">
        <v>3</v>
      </c>
      <c r="J13">
        <f t="shared" si="0"/>
        <v>-0.35647882856356466</v>
      </c>
      <c r="K13" s="26">
        <f t="shared" si="1"/>
        <v>0.70013729422493154</v>
      </c>
      <c r="L13" s="26">
        <f t="shared" si="2"/>
        <v>0.4118122086981888</v>
      </c>
      <c r="M13" s="26"/>
    </row>
    <row r="14" spans="1:13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10">
        <v>0</v>
      </c>
      <c r="H14" s="10">
        <v>4</v>
      </c>
      <c r="J14">
        <f t="shared" si="0"/>
        <v>-0.45647882856356464</v>
      </c>
      <c r="K14" s="26">
        <f t="shared" si="1"/>
        <v>0.63351042157717008</v>
      </c>
      <c r="L14" s="26">
        <f t="shared" si="2"/>
        <v>0.38782147527746391</v>
      </c>
      <c r="M14" s="26"/>
    </row>
    <row r="15" spans="1:13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10">
        <v>0</v>
      </c>
      <c r="H15" s="10">
        <v>5</v>
      </c>
      <c r="J15">
        <f t="shared" si="0"/>
        <v>-0.55647882856356456</v>
      </c>
      <c r="K15" s="26">
        <f t="shared" si="1"/>
        <v>0.57322393415875883</v>
      </c>
      <c r="L15" s="26">
        <f t="shared" si="2"/>
        <v>0.36436258164688784</v>
      </c>
      <c r="M15" s="26"/>
    </row>
    <row r="16" spans="1:13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10">
        <v>0</v>
      </c>
      <c r="H16" s="10">
        <v>6</v>
      </c>
      <c r="J16">
        <f t="shared" si="0"/>
        <v>-0.65647882856356465</v>
      </c>
      <c r="K16" s="26">
        <f t="shared" si="1"/>
        <v>0.51867446454062616</v>
      </c>
      <c r="L16" s="26">
        <f t="shared" si="2"/>
        <v>0.34153103686873182</v>
      </c>
      <c r="M16" s="26"/>
    </row>
    <row r="17" spans="1:13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10">
        <v>0</v>
      </c>
      <c r="H17" s="10">
        <v>7</v>
      </c>
      <c r="J17">
        <f t="shared" si="0"/>
        <v>-0.75647882856356463</v>
      </c>
      <c r="K17" s="26">
        <f t="shared" si="1"/>
        <v>0.46931606329612408</v>
      </c>
      <c r="L17" s="26">
        <f t="shared" si="2"/>
        <v>0.31941123834398505</v>
      </c>
      <c r="M17" s="26"/>
    </row>
    <row r="18" spans="1:13" x14ac:dyDescent="0.25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10">
        <v>0</v>
      </c>
      <c r="H18" s="10">
        <v>8</v>
      </c>
      <c r="J18">
        <f t="shared" si="0"/>
        <v>-0.85647882856356461</v>
      </c>
      <c r="K18" s="26">
        <f t="shared" si="1"/>
        <v>0.42465473495566591</v>
      </c>
      <c r="L18" s="26">
        <f t="shared" si="2"/>
        <v>0.29807554387476259</v>
      </c>
      <c r="M18" s="26"/>
    </row>
    <row r="20" spans="1:13" x14ac:dyDescent="0.25">
      <c r="B20" s="22" t="s">
        <v>63</v>
      </c>
      <c r="C20"/>
      <c r="D20"/>
      <c r="E20"/>
      <c r="F20">
        <v>-5.64788285635646E-2</v>
      </c>
      <c r="G20" s="20">
        <v>0.8</v>
      </c>
      <c r="H20">
        <v>-0.1</v>
      </c>
    </row>
    <row r="21" spans="1:13" x14ac:dyDescent="0.25">
      <c r="B21" s="27" t="s">
        <v>64</v>
      </c>
      <c r="C21"/>
      <c r="D21"/>
      <c r="E21"/>
      <c r="F21" s="26">
        <f>EXP(F20)</f>
        <v>0.94508649312195547</v>
      </c>
      <c r="G21" s="26">
        <f>EXP(G20)</f>
        <v>2.2255409284924679</v>
      </c>
      <c r="H21" s="26">
        <f>EXP(H20)</f>
        <v>0.90483741803595952</v>
      </c>
    </row>
  </sheetData>
  <mergeCells count="1">
    <mergeCell ref="C2:E2"/>
  </mergeCells>
  <conditionalFormatting sqref="F3:H18">
    <cfRule type="containsText" dxfId="32" priority="6" operator="containsText" text="Var">
      <formula>NOT(ISERROR(SEARCH("Var",F3)))</formula>
    </cfRule>
    <cfRule type="cellIs" dxfId="31" priority="7" operator="greaterThan">
      <formula>1</formula>
    </cfRule>
    <cfRule type="cellIs" dxfId="30" priority="8" operator="equal">
      <formula>1</formula>
    </cfRule>
  </conditionalFormatting>
  <conditionalFormatting sqref="B3:B1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0:G2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20">
    <cfRule type="colorScale" priority="3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2" zoomScale="96" zoomScaleNormal="96" workbookViewId="0">
      <selection activeCell="U19" sqref="U19"/>
    </sheetView>
  </sheetViews>
  <sheetFormatPr defaultRowHeight="15" x14ac:dyDescent="0.25"/>
  <cols>
    <col min="2" max="2" width="11.85546875" style="1" customWidth="1"/>
    <col min="3" max="3" width="3" style="8" bestFit="1" customWidth="1"/>
    <col min="4" max="4" width="1.5703125" style="8" bestFit="1" customWidth="1"/>
    <col min="5" max="5" width="3.140625" style="6" customWidth="1"/>
    <col min="8" max="8" width="10.42578125" customWidth="1"/>
  </cols>
  <sheetData>
    <row r="1" spans="1:14" x14ac:dyDescent="0.25">
      <c r="F1" s="16" t="s">
        <v>7</v>
      </c>
      <c r="G1" s="16"/>
      <c r="H1" s="16"/>
      <c r="I1" s="16"/>
    </row>
    <row r="2" spans="1:14" ht="30" x14ac:dyDescent="0.25">
      <c r="A2" t="s">
        <v>8</v>
      </c>
      <c r="B2" s="1" t="s">
        <v>9</v>
      </c>
      <c r="C2" s="53" t="s">
        <v>6</v>
      </c>
      <c r="D2" s="53"/>
      <c r="E2" s="53"/>
      <c r="F2" s="17" t="s">
        <v>12</v>
      </c>
      <c r="G2" s="17" t="s">
        <v>25</v>
      </c>
      <c r="H2" s="17" t="s">
        <v>26</v>
      </c>
      <c r="I2" s="17" t="s">
        <v>27</v>
      </c>
      <c r="K2" s="29" t="s">
        <v>68</v>
      </c>
      <c r="L2" s="29" t="s">
        <v>67</v>
      </c>
      <c r="M2" s="29" t="s">
        <v>65</v>
      </c>
      <c r="N2" s="40" t="s">
        <v>78</v>
      </c>
    </row>
    <row r="3" spans="1:14" x14ac:dyDescent="0.25">
      <c r="A3" s="3">
        <v>1</v>
      </c>
      <c r="B3" s="1">
        <v>1</v>
      </c>
      <c r="C3" s="9">
        <v>1</v>
      </c>
      <c r="D3" s="9" t="s">
        <v>11</v>
      </c>
      <c r="E3" s="7" t="s">
        <v>10</v>
      </c>
      <c r="F3" s="10">
        <v>1</v>
      </c>
      <c r="G3" s="10">
        <v>1</v>
      </c>
      <c r="H3" s="10">
        <v>1</v>
      </c>
      <c r="I3" s="10">
        <f>G3*H3</f>
        <v>1</v>
      </c>
      <c r="K3">
        <f t="shared" ref="K3:K18" si="0">SUMPRODUCT(F3:I3,F$20:I$20)</f>
        <v>0.94352117143643555</v>
      </c>
      <c r="L3" s="26">
        <f>EXP(K3)</f>
        <v>2.5690114405754962</v>
      </c>
      <c r="M3" s="26">
        <f>L3/(1+L3)</f>
        <v>0.7198103685992242</v>
      </c>
      <c r="N3" s="26">
        <f>M3-M11</f>
        <v>0.2588504481715212</v>
      </c>
    </row>
    <row r="4" spans="1:14" x14ac:dyDescent="0.25">
      <c r="A4" s="3">
        <v>1</v>
      </c>
      <c r="B4" s="1">
        <v>2</v>
      </c>
      <c r="C4" s="9">
        <v>2</v>
      </c>
      <c r="D4" s="9" t="s">
        <v>11</v>
      </c>
      <c r="E4" s="7" t="s">
        <v>10</v>
      </c>
      <c r="F4" s="10">
        <v>1</v>
      </c>
      <c r="G4" s="10">
        <v>1</v>
      </c>
      <c r="H4" s="10">
        <v>2</v>
      </c>
      <c r="I4" s="10">
        <f t="shared" ref="I4:I18" si="1">G4*H4</f>
        <v>2</v>
      </c>
      <c r="K4">
        <f t="shared" si="0"/>
        <v>1.1435211714364355</v>
      </c>
      <c r="L4" s="26">
        <f t="shared" ref="L4:L18" si="2">EXP(K4)</f>
        <v>3.1377976592639421</v>
      </c>
      <c r="M4" s="26">
        <f t="shared" ref="M4:M18" si="3">L4/(1+L4)</f>
        <v>0.7583255435989863</v>
      </c>
      <c r="N4" s="26">
        <f t="shared" ref="N4:N10" si="4">M4-M12</f>
        <v>0.32209605731713442</v>
      </c>
    </row>
    <row r="5" spans="1:14" x14ac:dyDescent="0.25">
      <c r="A5" s="3">
        <v>1</v>
      </c>
      <c r="B5" s="1">
        <v>3</v>
      </c>
      <c r="C5" s="9">
        <v>3</v>
      </c>
      <c r="D5" s="9" t="s">
        <v>11</v>
      </c>
      <c r="E5" s="7" t="s">
        <v>10</v>
      </c>
      <c r="F5" s="10">
        <v>1</v>
      </c>
      <c r="G5" s="10">
        <v>1</v>
      </c>
      <c r="H5" s="10">
        <v>3</v>
      </c>
      <c r="I5" s="10">
        <f t="shared" si="1"/>
        <v>3</v>
      </c>
      <c r="K5">
        <f t="shared" si="0"/>
        <v>1.3435211714364352</v>
      </c>
      <c r="L5" s="26">
        <f t="shared" si="2"/>
        <v>3.8325147155735029</v>
      </c>
      <c r="M5" s="26">
        <f t="shared" si="3"/>
        <v>0.79306840043810944</v>
      </c>
      <c r="N5" s="26">
        <f t="shared" si="4"/>
        <v>0.38125619173992065</v>
      </c>
    </row>
    <row r="6" spans="1:14" x14ac:dyDescent="0.25">
      <c r="A6" s="3">
        <v>1</v>
      </c>
      <c r="B6" s="1">
        <v>4</v>
      </c>
      <c r="C6" s="9">
        <v>4</v>
      </c>
      <c r="D6" s="9" t="s">
        <v>11</v>
      </c>
      <c r="E6" s="7" t="s">
        <v>10</v>
      </c>
      <c r="F6" s="10">
        <v>1</v>
      </c>
      <c r="G6" s="10">
        <v>1</v>
      </c>
      <c r="H6" s="10">
        <v>4</v>
      </c>
      <c r="I6" s="10">
        <f t="shared" si="1"/>
        <v>4</v>
      </c>
      <c r="K6">
        <f t="shared" si="0"/>
        <v>1.5435211714364354</v>
      </c>
      <c r="L6" s="26">
        <f t="shared" si="2"/>
        <v>4.6810440442909158</v>
      </c>
      <c r="M6" s="26">
        <f t="shared" si="3"/>
        <v>0.82397601704832124</v>
      </c>
      <c r="N6" s="26">
        <f t="shared" si="4"/>
        <v>0.43615454177085733</v>
      </c>
    </row>
    <row r="7" spans="1:14" x14ac:dyDescent="0.25">
      <c r="A7" s="3">
        <v>1</v>
      </c>
      <c r="B7" s="1">
        <v>5</v>
      </c>
      <c r="C7" s="9">
        <v>5</v>
      </c>
      <c r="D7" s="9" t="s">
        <v>11</v>
      </c>
      <c r="E7" s="7" t="s">
        <v>10</v>
      </c>
      <c r="F7" s="10">
        <v>1</v>
      </c>
      <c r="G7" s="10">
        <v>1</v>
      </c>
      <c r="H7" s="10">
        <v>5</v>
      </c>
      <c r="I7" s="10">
        <f t="shared" si="1"/>
        <v>5</v>
      </c>
      <c r="K7">
        <f t="shared" si="0"/>
        <v>1.7435211714364356</v>
      </c>
      <c r="L7" s="26">
        <f t="shared" si="2"/>
        <v>5.717440106766162</v>
      </c>
      <c r="M7" s="26">
        <f t="shared" si="3"/>
        <v>0.85113376760996395</v>
      </c>
      <c r="N7" s="26">
        <f t="shared" si="4"/>
        <v>0.48677118596307611</v>
      </c>
    </row>
    <row r="8" spans="1:14" x14ac:dyDescent="0.25">
      <c r="A8" s="3">
        <v>1</v>
      </c>
      <c r="B8" s="1">
        <v>6</v>
      </c>
      <c r="C8" s="9">
        <v>6</v>
      </c>
      <c r="D8" s="9" t="s">
        <v>11</v>
      </c>
      <c r="E8" s="7" t="s">
        <v>10</v>
      </c>
      <c r="F8" s="10">
        <v>1</v>
      </c>
      <c r="G8" s="10">
        <v>1</v>
      </c>
      <c r="H8" s="10">
        <v>6</v>
      </c>
      <c r="I8" s="10">
        <f t="shared" si="1"/>
        <v>6</v>
      </c>
      <c r="K8">
        <f t="shared" si="0"/>
        <v>1.9435211714364353</v>
      </c>
      <c r="L8" s="26">
        <f t="shared" si="2"/>
        <v>6.9832971160197639</v>
      </c>
      <c r="M8" s="26">
        <f t="shared" si="3"/>
        <v>0.87473847140258132</v>
      </c>
      <c r="N8" s="26">
        <f t="shared" si="4"/>
        <v>0.53320743453384956</v>
      </c>
    </row>
    <row r="9" spans="1:14" x14ac:dyDescent="0.25">
      <c r="A9" s="3">
        <v>1</v>
      </c>
      <c r="B9" s="1">
        <v>7</v>
      </c>
      <c r="C9" s="9">
        <v>7</v>
      </c>
      <c r="D9" s="9" t="s">
        <v>11</v>
      </c>
      <c r="E9" s="7" t="s">
        <v>10</v>
      </c>
      <c r="F9" s="10">
        <v>1</v>
      </c>
      <c r="G9" s="10">
        <v>1</v>
      </c>
      <c r="H9" s="10">
        <v>7</v>
      </c>
      <c r="I9" s="10">
        <f t="shared" si="1"/>
        <v>7</v>
      </c>
      <c r="K9">
        <f t="shared" si="0"/>
        <v>2.1435211714364355</v>
      </c>
      <c r="L9" s="26">
        <f t="shared" si="2"/>
        <v>8.5294183585585017</v>
      </c>
      <c r="M9" s="26">
        <f t="shared" si="3"/>
        <v>0.8950618010067859</v>
      </c>
      <c r="N9" s="26">
        <f t="shared" si="4"/>
        <v>0.57565056266280079</v>
      </c>
    </row>
    <row r="10" spans="1:14" ht="15.75" thickBot="1" x14ac:dyDescent="0.3">
      <c r="A10" s="11">
        <v>1</v>
      </c>
      <c r="B10" s="12">
        <v>8</v>
      </c>
      <c r="C10" s="13">
        <v>8</v>
      </c>
      <c r="D10" s="13" t="s">
        <v>11</v>
      </c>
      <c r="E10" s="14" t="s">
        <v>10</v>
      </c>
      <c r="F10" s="18">
        <v>1</v>
      </c>
      <c r="G10" s="18">
        <v>1</v>
      </c>
      <c r="H10" s="18">
        <v>8</v>
      </c>
      <c r="I10" s="18">
        <f t="shared" si="1"/>
        <v>8</v>
      </c>
      <c r="K10" s="19">
        <f t="shared" si="0"/>
        <v>2.3435211714364352</v>
      </c>
      <c r="L10" s="39">
        <f t="shared" si="2"/>
        <v>10.417855108645339</v>
      </c>
      <c r="M10" s="39">
        <f t="shared" si="3"/>
        <v>0.91241787616985759</v>
      </c>
      <c r="N10" s="39">
        <f t="shared" si="4"/>
        <v>0.61434233229509494</v>
      </c>
    </row>
    <row r="11" spans="1:14" x14ac:dyDescent="0.25">
      <c r="A11" s="4">
        <v>2</v>
      </c>
      <c r="B11" s="1">
        <v>1</v>
      </c>
      <c r="C11" s="9">
        <v>9</v>
      </c>
      <c r="D11" s="9" t="s">
        <v>11</v>
      </c>
      <c r="E11" s="7" t="s">
        <v>10</v>
      </c>
      <c r="F11" s="10">
        <v>1</v>
      </c>
      <c r="G11" s="10">
        <v>0</v>
      </c>
      <c r="H11" s="10">
        <v>1</v>
      </c>
      <c r="I11" s="10">
        <f t="shared" si="1"/>
        <v>0</v>
      </c>
      <c r="K11">
        <f t="shared" si="0"/>
        <v>-0.1564788285635646</v>
      </c>
      <c r="L11" s="26">
        <f t="shared" si="2"/>
        <v>0.85514962225712987</v>
      </c>
      <c r="M11" s="26">
        <f t="shared" si="3"/>
        <v>0.46095992042770301</v>
      </c>
      <c r="N11" s="26"/>
    </row>
    <row r="12" spans="1:14" x14ac:dyDescent="0.25">
      <c r="A12" s="4">
        <v>2</v>
      </c>
      <c r="B12" s="1">
        <v>2</v>
      </c>
      <c r="C12" s="9">
        <v>10</v>
      </c>
      <c r="D12" s="9" t="s">
        <v>11</v>
      </c>
      <c r="E12" s="7" t="s">
        <v>10</v>
      </c>
      <c r="F12" s="10">
        <v>1</v>
      </c>
      <c r="G12" s="10">
        <v>0</v>
      </c>
      <c r="H12" s="10">
        <v>2</v>
      </c>
      <c r="I12" s="10">
        <f t="shared" si="1"/>
        <v>0</v>
      </c>
      <c r="K12">
        <f t="shared" si="0"/>
        <v>-0.25647882856356463</v>
      </c>
      <c r="L12" s="26">
        <f t="shared" si="2"/>
        <v>0.77377137623756742</v>
      </c>
      <c r="M12" s="26">
        <f t="shared" si="3"/>
        <v>0.43622948628185187</v>
      </c>
      <c r="N12" s="26"/>
    </row>
    <row r="13" spans="1:14" x14ac:dyDescent="0.25">
      <c r="A13" s="4">
        <v>2</v>
      </c>
      <c r="B13" s="1">
        <v>3</v>
      </c>
      <c r="C13" s="9">
        <v>11</v>
      </c>
      <c r="D13" s="9" t="s">
        <v>11</v>
      </c>
      <c r="E13" s="7" t="s">
        <v>10</v>
      </c>
      <c r="F13" s="10">
        <v>1</v>
      </c>
      <c r="G13" s="10">
        <v>0</v>
      </c>
      <c r="H13" s="10">
        <v>3</v>
      </c>
      <c r="I13" s="10">
        <f t="shared" si="1"/>
        <v>0</v>
      </c>
      <c r="K13">
        <f t="shared" si="0"/>
        <v>-0.35647882856356466</v>
      </c>
      <c r="L13" s="26">
        <f t="shared" si="2"/>
        <v>0.70013729422493154</v>
      </c>
      <c r="M13" s="26">
        <f t="shared" si="3"/>
        <v>0.4118122086981888</v>
      </c>
      <c r="N13" s="26"/>
    </row>
    <row r="14" spans="1:14" x14ac:dyDescent="0.25">
      <c r="A14" s="4">
        <v>2</v>
      </c>
      <c r="B14" s="1">
        <v>4</v>
      </c>
      <c r="C14" s="9">
        <v>12</v>
      </c>
      <c r="D14" s="9" t="s">
        <v>11</v>
      </c>
      <c r="E14" s="7" t="s">
        <v>10</v>
      </c>
      <c r="F14" s="10">
        <v>1</v>
      </c>
      <c r="G14" s="10">
        <v>0</v>
      </c>
      <c r="H14" s="10">
        <v>4</v>
      </c>
      <c r="I14" s="10">
        <f t="shared" si="1"/>
        <v>0</v>
      </c>
      <c r="K14">
        <f t="shared" si="0"/>
        <v>-0.45647882856356464</v>
      </c>
      <c r="L14" s="26">
        <f t="shared" si="2"/>
        <v>0.63351042157717008</v>
      </c>
      <c r="M14" s="26">
        <f t="shared" si="3"/>
        <v>0.38782147527746391</v>
      </c>
      <c r="N14" s="26"/>
    </row>
    <row r="15" spans="1:14" x14ac:dyDescent="0.25">
      <c r="A15" s="4">
        <v>2</v>
      </c>
      <c r="B15" s="1">
        <v>5</v>
      </c>
      <c r="C15" s="9">
        <v>13</v>
      </c>
      <c r="D15" s="9" t="s">
        <v>11</v>
      </c>
      <c r="E15" s="7" t="s">
        <v>10</v>
      </c>
      <c r="F15" s="10">
        <v>1</v>
      </c>
      <c r="G15" s="10">
        <v>0</v>
      </c>
      <c r="H15" s="10">
        <v>5</v>
      </c>
      <c r="I15" s="10">
        <f t="shared" si="1"/>
        <v>0</v>
      </c>
      <c r="K15">
        <f t="shared" si="0"/>
        <v>-0.55647882856356456</v>
      </c>
      <c r="L15" s="26">
        <f t="shared" si="2"/>
        <v>0.57322393415875883</v>
      </c>
      <c r="M15" s="26">
        <f t="shared" si="3"/>
        <v>0.36436258164688784</v>
      </c>
      <c r="N15" s="26"/>
    </row>
    <row r="16" spans="1:14" x14ac:dyDescent="0.25">
      <c r="A16" s="4">
        <v>2</v>
      </c>
      <c r="B16" s="1">
        <v>6</v>
      </c>
      <c r="C16" s="9">
        <v>14</v>
      </c>
      <c r="D16" s="9" t="s">
        <v>11</v>
      </c>
      <c r="E16" s="7" t="s">
        <v>10</v>
      </c>
      <c r="F16" s="10">
        <v>1</v>
      </c>
      <c r="G16" s="10">
        <v>0</v>
      </c>
      <c r="H16" s="10">
        <v>6</v>
      </c>
      <c r="I16" s="10">
        <f t="shared" si="1"/>
        <v>0</v>
      </c>
      <c r="K16">
        <f t="shared" si="0"/>
        <v>-0.65647882856356465</v>
      </c>
      <c r="L16" s="26">
        <f t="shared" si="2"/>
        <v>0.51867446454062616</v>
      </c>
      <c r="M16" s="26">
        <f t="shared" si="3"/>
        <v>0.34153103686873182</v>
      </c>
      <c r="N16" s="26"/>
    </row>
    <row r="17" spans="1:14" x14ac:dyDescent="0.25">
      <c r="A17" s="4">
        <v>2</v>
      </c>
      <c r="B17" s="1">
        <v>7</v>
      </c>
      <c r="C17" s="9">
        <v>15</v>
      </c>
      <c r="D17" s="9" t="s">
        <v>11</v>
      </c>
      <c r="E17" s="7" t="s">
        <v>10</v>
      </c>
      <c r="F17" s="10">
        <v>1</v>
      </c>
      <c r="G17" s="10">
        <v>0</v>
      </c>
      <c r="H17" s="10">
        <v>7</v>
      </c>
      <c r="I17" s="10">
        <f t="shared" si="1"/>
        <v>0</v>
      </c>
      <c r="K17">
        <f t="shared" si="0"/>
        <v>-0.75647882856356463</v>
      </c>
      <c r="L17" s="26">
        <f t="shared" si="2"/>
        <v>0.46931606329612408</v>
      </c>
      <c r="M17" s="26">
        <f t="shared" si="3"/>
        <v>0.31941123834398505</v>
      </c>
      <c r="N17" s="26"/>
    </row>
    <row r="18" spans="1:14" x14ac:dyDescent="0.25">
      <c r="A18" s="4">
        <v>2</v>
      </c>
      <c r="B18" s="1">
        <v>8</v>
      </c>
      <c r="C18" s="9">
        <v>16</v>
      </c>
      <c r="D18" s="9" t="s">
        <v>11</v>
      </c>
      <c r="E18" s="7" t="s">
        <v>10</v>
      </c>
      <c r="F18" s="10">
        <v>1</v>
      </c>
      <c r="G18" s="10">
        <v>0</v>
      </c>
      <c r="H18" s="10">
        <v>8</v>
      </c>
      <c r="I18" s="10">
        <f t="shared" si="1"/>
        <v>0</v>
      </c>
      <c r="K18">
        <f t="shared" si="0"/>
        <v>-0.85647882856356461</v>
      </c>
      <c r="L18" s="26">
        <f t="shared" si="2"/>
        <v>0.42465473495566591</v>
      </c>
      <c r="M18" s="26">
        <f t="shared" si="3"/>
        <v>0.29807554387476259</v>
      </c>
      <c r="N18" s="26"/>
    </row>
    <row r="20" spans="1:14" x14ac:dyDescent="0.25">
      <c r="B20" s="22" t="s">
        <v>63</v>
      </c>
      <c r="C20"/>
      <c r="D20"/>
      <c r="E20"/>
      <c r="F20">
        <v>-5.64788285635646E-2</v>
      </c>
      <c r="G20" s="20">
        <v>0.8</v>
      </c>
      <c r="H20">
        <v>-0.1</v>
      </c>
      <c r="I20">
        <v>0.3</v>
      </c>
    </row>
    <row r="21" spans="1:14" x14ac:dyDescent="0.25">
      <c r="B21" s="27" t="s">
        <v>64</v>
      </c>
      <c r="C21"/>
      <c r="D21"/>
      <c r="E21"/>
      <c r="F21" s="26">
        <f>EXP(F20)</f>
        <v>0.94508649312195547</v>
      </c>
      <c r="G21" s="26">
        <f>EXP(G20)</f>
        <v>2.2255409284924679</v>
      </c>
      <c r="H21" s="26">
        <f>EXP(H20)</f>
        <v>0.90483741803595952</v>
      </c>
      <c r="I21" s="26">
        <f>EXP(I20)</f>
        <v>1.3498588075760032</v>
      </c>
    </row>
  </sheetData>
  <mergeCells count="1">
    <mergeCell ref="C2:E2"/>
  </mergeCells>
  <conditionalFormatting sqref="F3:I18">
    <cfRule type="containsText" dxfId="29" priority="6" operator="containsText" text="Var">
      <formula>NOT(ISERROR(SEARCH("Var",F3)))</formula>
    </cfRule>
    <cfRule type="cellIs" dxfId="28" priority="7" operator="greaterThan">
      <formula>1</formula>
    </cfRule>
    <cfRule type="cellIs" dxfId="27" priority="8" operator="equal">
      <formula>1</formula>
    </cfRule>
  </conditionalFormatting>
  <conditionalFormatting sqref="B3:B18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20:G2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H20:I20">
    <cfRule type="colorScale" priority="3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Known Fate S(.)</vt:lpstr>
      <vt:lpstr>Known Fate S(g2)</vt:lpstr>
      <vt:lpstr>Known Fate S(t)</vt:lpstr>
      <vt:lpstr>Known Fate S(g2+t)</vt:lpstr>
      <vt:lpstr>Known Fate S(g2xt)</vt:lpstr>
      <vt:lpstr>Known Fate S(g3xt)</vt:lpstr>
      <vt:lpstr>KnownFate S(T)</vt:lpstr>
      <vt:lpstr>KnownFate S(g2+T)</vt:lpstr>
      <vt:lpstr>Known Fate S(g2xT) (2)</vt:lpstr>
      <vt:lpstr>KnownFate S(T^2)</vt:lpstr>
      <vt:lpstr>Known Fate S(g2xT) (3)</vt:lpstr>
      <vt:lpstr>Named Covariable</vt:lpstr>
      <vt:lpstr>Time variable</vt:lpstr>
      <vt:lpstr>S(.)p(.)</vt:lpstr>
      <vt:lpstr>S(g)p(g)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Grand</dc:creator>
  <cp:lastModifiedBy>Barry Grand</cp:lastModifiedBy>
  <dcterms:created xsi:type="dcterms:W3CDTF">2016-02-08T15:14:46Z</dcterms:created>
  <dcterms:modified xsi:type="dcterms:W3CDTF">2016-02-09T16:58:46Z</dcterms:modified>
</cp:coreProperties>
</file>